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ico" ContentType="image/.ico"/>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activeX/activeX3.xml" ContentType="application/vnd.ms-office.activeX+xml"/>
  <Override PartName="/xl/activeX/activeX3.bin" ContentType="application/vnd.ms-office.activeX"/>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9c67eb451d8a42ee" Type="http://schemas.microsoft.com/office/2007/relationships/ui/extensibility" Target="customUI/customUI14.xml"/><Relationship Id="rId2" Type="http://schemas.microsoft.com/office/2006/relationships/ui/userCustomization" Target="userCustomization/customUI.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showHorizontalScroll="0" showVerticalScroll="0" showSheetTabs="0" xWindow="360" yWindow="90" windowWidth="9180" windowHeight="5100" tabRatio="664"/>
  </bookViews>
  <sheets>
    <sheet name="Home" sheetId="51" r:id="rId1"/>
    <sheet name="Informacion" sheetId="3" r:id="rId2"/>
    <sheet name="FacInd" sheetId="2" r:id="rId3"/>
    <sheet name="Ident" sheetId="5" r:id="rId4"/>
    <sheet name="OdeMano" sheetId="47" r:id="rId5"/>
    <sheet name="Material" sheetId="44" r:id="rId6"/>
    <sheet name="Maquinaria" sheetId="8" r:id="rId7"/>
    <sheet name="CBasicos" sheetId="50" state="hidden" r:id="rId8"/>
    <sheet name="Basico" sheetId="49" r:id="rId9"/>
    <sheet name="ExpMaq" sheetId="55" r:id="rId10"/>
    <sheet name="ExpMat" sheetId="54" r:id="rId11"/>
    <sheet name="ExpMano" sheetId="53" r:id="rId12"/>
    <sheet name="Explota" sheetId="52" r:id="rId13"/>
    <sheet name="Matriz" sheetId="1" r:id="rId14"/>
    <sheet name="Presupuesto" sheetId="26" r:id="rId15"/>
    <sheet name="InspeccionGeneral" sheetId="28" state="hidden" r:id="rId16"/>
    <sheet name="Preliminares" sheetId="29" state="hidden" r:id="rId17"/>
    <sheet name="Excavaciones" sheetId="9" state="hidden" r:id="rId18"/>
    <sheet name="Acarreos" sheetId="25" state="hidden" r:id="rId19"/>
    <sheet name="Concretos" sheetId="24" state="hidden" r:id="rId20"/>
    <sheet name="Aceros" sheetId="10" state="hidden" r:id="rId21"/>
    <sheet name="Cimbras" sheetId="23" state="hidden" r:id="rId22"/>
    <sheet name="Muros" sheetId="12" state="hidden" r:id="rId23"/>
    <sheet name="Cimentacion" sheetId="11" state="hidden" r:id="rId24"/>
    <sheet name="EstructdeConcreto" sheetId="13" state="hidden" r:id="rId25"/>
    <sheet name="EstructMetalica" sheetId="14" state="hidden" r:id="rId26"/>
    <sheet name="EstructMadera" sheetId="15" state="hidden" r:id="rId27"/>
    <sheet name="EstructPrefabricadas" sheetId="16" state="hidden" r:id="rId28"/>
    <sheet name="InstSanitaria" sheetId="17" state="hidden" r:id="rId29"/>
    <sheet name="InstHidraulica" sheetId="18" state="hidden" r:id="rId30"/>
    <sheet name="InstElectrica" sheetId="19" state="hidden" r:id="rId31"/>
    <sheet name="InstAlcantarillado" sheetId="21" state="hidden" r:id="rId32"/>
    <sheet name="AireAcondicionado" sheetId="31" state="hidden" r:id="rId33"/>
    <sheet name="InstTelefonica" sheetId="30" state="hidden" r:id="rId34"/>
    <sheet name="InstSonido" sheetId="32" state="hidden" r:id="rId35"/>
    <sheet name="InstEspeciales" sheetId="45" state="hidden" r:id="rId36"/>
    <sheet name="EquipoMecanico" sheetId="20" state="hidden" r:id="rId37"/>
    <sheet name="PlafonesLambrines" sheetId="38" state="hidden" r:id="rId38"/>
    <sheet name="Carpinteria" sheetId="46" state="hidden" r:id="rId39"/>
    <sheet name="AcabadosGenerales" sheetId="33" state="hidden" r:id="rId40"/>
    <sheet name="Pintura" sheetId="34" state="hidden" r:id="rId41"/>
    <sheet name="Yeso" sheetId="35" state="hidden" r:id="rId42"/>
    <sheet name="Alfombras" sheetId="36" state="hidden" r:id="rId43"/>
    <sheet name="Tapiceria" sheetId="37" state="hidden" r:id="rId44"/>
    <sheet name="MueblesMadera" sheetId="39" state="hidden" r:id="rId45"/>
    <sheet name="Urbanizacion" sheetId="40" state="hidden" r:id="rId46"/>
    <sheet name="AreaExterior" sheetId="41" state="hidden" r:id="rId47"/>
    <sheet name="AlumbradoExterior" sheetId="42" state="hidden" r:id="rId48"/>
    <sheet name="Jardineria" sheetId="43" state="hidden" r:id="rId49"/>
    <sheet name="Estimaciones" sheetId="48" state="hidden" r:id="rId50"/>
  </sheets>
  <definedNames>
    <definedName name="_xlnm._FilterDatabase" localSheetId="4" hidden="1">OdeMano!#REF!</definedName>
    <definedName name="_PRE106">Matriz!#REF!</definedName>
    <definedName name="_PRE110">Matriz!#REF!</definedName>
    <definedName name="_PRE117">Matriz!#REF!</definedName>
    <definedName name="_PRE126">Matriz!#REF!</definedName>
    <definedName name="_PRE129">Matriz!#REF!</definedName>
    <definedName name="_PRE134">Matriz!#REF!</definedName>
    <definedName name="_PRE135">Matriz!#REF!</definedName>
    <definedName name="_PRE138">Matriz!$B$147</definedName>
    <definedName name="_PRE1475">Matriz!#REF!</definedName>
    <definedName name="_PRE1506">Matriz!#REF!</definedName>
    <definedName name="_PRE1536">Matriz!#REF!</definedName>
    <definedName name="_PRE1566">Matriz!#REF!</definedName>
    <definedName name="_PRE1596">Matriz!#REF!</definedName>
    <definedName name="_PRE1624">Matriz!#REF!</definedName>
    <definedName name="_PRE163">Matriz!#REF!</definedName>
    <definedName name="_PRE165">Matriz!#REF!</definedName>
    <definedName name="_PRE1654">Matriz!#REF!</definedName>
    <definedName name="_PRE17">Matriz!#REF!</definedName>
    <definedName name="_PRE178">Matriz!#REF!</definedName>
    <definedName name="_PRE18">Matriz!#REF!</definedName>
    <definedName name="_PRE180">Matriz!$B$189</definedName>
    <definedName name="_PRE183">Matriz!#REF!</definedName>
    <definedName name="_PRE194">Matriz!#REF!</definedName>
    <definedName name="_PRE209">Matriz!#REF!</definedName>
    <definedName name="_PRE214">Matriz!#REF!</definedName>
    <definedName name="_PRE223">Matriz!$B$232</definedName>
    <definedName name="_PRE226">Matriz!#REF!</definedName>
    <definedName name="_PRE252">Matriz!#REF!</definedName>
    <definedName name="_PRE254">Matriz!#REF!</definedName>
    <definedName name="_PRE259">Matriz!$B$268</definedName>
    <definedName name="_PRE270">Matriz!#REF!</definedName>
    <definedName name="_PRE281">Matriz!#REF!</definedName>
    <definedName name="_PRE29">Matriz!#REF!</definedName>
    <definedName name="_PRE296">Matriz!#REF!</definedName>
    <definedName name="_PRE30">Matriz!#REF!</definedName>
    <definedName name="_PRE300">Matriz!$B$309</definedName>
    <definedName name="_PRE311">Matriz!#REF!</definedName>
    <definedName name="_PRE32">Matriz!$B$41</definedName>
    <definedName name="_PRE33">Matriz!#REF!</definedName>
    <definedName name="_PRE336">Matriz!#REF!</definedName>
    <definedName name="_PRE342">Matriz!#REF!</definedName>
    <definedName name="_PRE344">Matriz!$B$353</definedName>
    <definedName name="_PRE378">Matriz!#REF!</definedName>
    <definedName name="_PRE41">Matriz!#REF!</definedName>
    <definedName name="_PRE420">Matriz!#REF!</definedName>
    <definedName name="_PRE456">Matriz!#REF!</definedName>
    <definedName name="_PRE47">Matriz!#REF!</definedName>
    <definedName name="_PRE59">Matriz!#REF!</definedName>
    <definedName name="_PRE61">Matriz!$B$70</definedName>
    <definedName name="_PRE65">Matriz!#REF!</definedName>
    <definedName name="_PRE75">Matriz!#REF!</definedName>
    <definedName name="_PRE77">Matriz!#REF!</definedName>
    <definedName name="_PRE80">Matriz!#REF!</definedName>
    <definedName name="_PRE90">Matriz!#REF!</definedName>
    <definedName name="_PRE95">Matriz!$B$104</definedName>
    <definedName name="_PU1385">Matriz!#REF!</definedName>
    <definedName name="_PU1415">Matriz!#REF!</definedName>
    <definedName name="BiRow">Matriz!#REF!</definedName>
    <definedName name="CD">Basico!$G$517</definedName>
    <definedName name="CDir">Matriz!#REF!</definedName>
    <definedName name="CInDir">Matriz!#REF!</definedName>
    <definedName name="CityIndex">Presupuesto!#REF!</definedName>
    <definedName name="Cliente">Matriz!#REF!</definedName>
    <definedName name="CODO">Matriz!#REF!</definedName>
    <definedName name="CostInd">Matriz!#REF!</definedName>
    <definedName name="CostoDirecto">Matriz!#REF!</definedName>
    <definedName name="Descripcion">Matriz!#REF!</definedName>
    <definedName name="EstTotal">Presupuesto!#REF!</definedName>
    <definedName name="Maqui">Matriz!#REF!</definedName>
    <definedName name="Maquinaria">Matriz!#REF!</definedName>
    <definedName name="Mater">Matriz!#REF!</definedName>
    <definedName name="Material">Matriz!#REF!</definedName>
    <definedName name="ObraMa">Matriz!#REF!</definedName>
    <definedName name="ObraMano">Matriz!#REF!</definedName>
    <definedName name="_xlnm.Print_Titles" localSheetId="12">Explota!$1:$1</definedName>
    <definedName name="Profit">Matriz!#REF!</definedName>
    <definedName name="PUiRow">Matriz!#REF!</definedName>
    <definedName name="PUSIS">Matriz!#REF!</definedName>
    <definedName name="PUSIS687">Matriz!#REF!</definedName>
  </definedNames>
  <calcPr calcId="144525"/>
</workbook>
</file>

<file path=xl/calcChain.xml><?xml version="1.0" encoding="utf-8"?>
<calcChain xmlns="http://schemas.openxmlformats.org/spreadsheetml/2006/main">
  <c r="D512" i="49" l="1"/>
  <c r="B512" i="49"/>
  <c r="A512" i="49"/>
  <c r="D511" i="49"/>
  <c r="B511" i="49"/>
  <c r="A511" i="49"/>
  <c r="D510" i="49"/>
  <c r="B510" i="49"/>
  <c r="A510" i="49"/>
  <c r="E505" i="49"/>
  <c r="F505" i="49" s="1"/>
  <c r="D505" i="49"/>
  <c r="B505" i="49"/>
  <c r="A505" i="49"/>
  <c r="E504" i="49"/>
  <c r="F504" i="49" s="1"/>
  <c r="D504" i="49"/>
  <c r="B504" i="49"/>
  <c r="A504" i="49"/>
  <c r="E503" i="49"/>
  <c r="F503" i="49" s="1"/>
  <c r="D503" i="49"/>
  <c r="B503" i="49"/>
  <c r="A503" i="49"/>
  <c r="E498" i="49"/>
  <c r="F498" i="49" s="1"/>
  <c r="D498" i="49"/>
  <c r="B498" i="49"/>
  <c r="A498" i="49"/>
  <c r="F497" i="49"/>
  <c r="E497" i="49"/>
  <c r="D497" i="49"/>
  <c r="B497" i="49"/>
  <c r="A497" i="49"/>
  <c r="E496" i="49"/>
  <c r="F496" i="49" s="1"/>
  <c r="D496" i="49"/>
  <c r="B496" i="49"/>
  <c r="A496" i="49"/>
  <c r="D491" i="49"/>
  <c r="B491" i="49"/>
  <c r="A491" i="49"/>
  <c r="D490" i="49"/>
  <c r="B490" i="49"/>
  <c r="A490" i="49"/>
  <c r="D489" i="49"/>
  <c r="B489" i="49"/>
  <c r="A489" i="49"/>
  <c r="B482" i="49"/>
  <c r="B481" i="49"/>
  <c r="B480" i="49"/>
  <c r="D145" i="49"/>
  <c r="B145" i="49"/>
  <c r="A145" i="49"/>
  <c r="D105" i="49"/>
  <c r="B105" i="49"/>
  <c r="A105" i="49"/>
  <c r="D65" i="49"/>
  <c r="B65" i="49"/>
  <c r="A65" i="49"/>
  <c r="D38" i="49"/>
  <c r="B38" i="49"/>
  <c r="A38" i="49"/>
  <c r="D12" i="49"/>
  <c r="B12" i="49"/>
  <c r="A12" i="49"/>
  <c r="D340" i="1"/>
  <c r="B340" i="1"/>
  <c r="A340" i="1"/>
  <c r="D339" i="1"/>
  <c r="B339" i="1"/>
  <c r="A339" i="1"/>
  <c r="D338" i="1"/>
  <c r="B338" i="1"/>
  <c r="A338" i="1"/>
  <c r="E333" i="1"/>
  <c r="F333" i="1" s="1"/>
  <c r="D333" i="1"/>
  <c r="B333" i="1"/>
  <c r="A333" i="1"/>
  <c r="E332" i="1"/>
  <c r="F332" i="1" s="1"/>
  <c r="D332" i="1"/>
  <c r="B332" i="1"/>
  <c r="A332" i="1"/>
  <c r="D327" i="1"/>
  <c r="B327" i="1"/>
  <c r="A327" i="1"/>
  <c r="D326" i="1"/>
  <c r="B326" i="1"/>
  <c r="A326" i="1"/>
  <c r="D325" i="1"/>
  <c r="B325" i="1"/>
  <c r="A325" i="1"/>
  <c r="D295" i="1"/>
  <c r="A295" i="1"/>
  <c r="B295" i="1"/>
  <c r="E464" i="49"/>
  <c r="F464" i="49" s="1"/>
  <c r="D464" i="49"/>
  <c r="B464" i="49"/>
  <c r="A464" i="49"/>
  <c r="F463" i="49"/>
  <c r="E463" i="49"/>
  <c r="D463" i="49"/>
  <c r="B463" i="49"/>
  <c r="A463" i="49"/>
  <c r="D458" i="49"/>
  <c r="B458" i="49"/>
  <c r="A458" i="49"/>
  <c r="D457" i="49"/>
  <c r="B457" i="49"/>
  <c r="A457" i="49"/>
  <c r="D456" i="49"/>
  <c r="B456" i="49"/>
  <c r="A456" i="49"/>
  <c r="B449" i="49"/>
  <c r="B448" i="49"/>
  <c r="B447" i="49"/>
  <c r="D296" i="1"/>
  <c r="B296" i="1"/>
  <c r="A296" i="1"/>
  <c r="D294" i="1"/>
  <c r="B294" i="1"/>
  <c r="A294" i="1"/>
  <c r="E289" i="1"/>
  <c r="F289" i="1" s="1"/>
  <c r="D289" i="1"/>
  <c r="B289" i="1"/>
  <c r="A289" i="1"/>
  <c r="D284" i="1"/>
  <c r="B284" i="1"/>
  <c r="A284" i="1"/>
  <c r="D255" i="1"/>
  <c r="B255" i="1"/>
  <c r="A255" i="1"/>
  <c r="D250" i="1"/>
  <c r="B250" i="1"/>
  <c r="A250" i="1"/>
  <c r="D249" i="1"/>
  <c r="B249" i="1"/>
  <c r="A249" i="1"/>
  <c r="D248" i="1"/>
  <c r="B248" i="1"/>
  <c r="A248" i="1"/>
  <c r="F430" i="49"/>
  <c r="E431" i="49"/>
  <c r="F431" i="49" s="1"/>
  <c r="D431" i="49"/>
  <c r="B431" i="49"/>
  <c r="A431" i="49"/>
  <c r="E430" i="49"/>
  <c r="D430" i="49"/>
  <c r="B430" i="49"/>
  <c r="A430" i="49"/>
  <c r="E429" i="49"/>
  <c r="F429" i="49" s="1"/>
  <c r="D429" i="49"/>
  <c r="B429" i="49"/>
  <c r="A429" i="49"/>
  <c r="D424" i="49"/>
  <c r="B424" i="49"/>
  <c r="A424" i="49"/>
  <c r="D423" i="49"/>
  <c r="B423" i="49"/>
  <c r="A423" i="49"/>
  <c r="D422" i="49"/>
  <c r="B422" i="49"/>
  <c r="A422" i="49"/>
  <c r="B415" i="49"/>
  <c r="B414" i="49"/>
  <c r="B413" i="49"/>
  <c r="F214" i="1"/>
  <c r="D219" i="1"/>
  <c r="B219" i="1"/>
  <c r="A219" i="1"/>
  <c r="E214" i="1"/>
  <c r="D214" i="1"/>
  <c r="B214" i="1"/>
  <c r="A214" i="1"/>
  <c r="E213" i="1"/>
  <c r="F213" i="1" s="1"/>
  <c r="B227" i="1" s="1"/>
  <c r="D213" i="1"/>
  <c r="B213" i="1"/>
  <c r="A213" i="1"/>
  <c r="D208" i="1"/>
  <c r="B208" i="1"/>
  <c r="A208" i="1"/>
  <c r="D207" i="1"/>
  <c r="B207" i="1"/>
  <c r="A207" i="1"/>
  <c r="D206" i="1"/>
  <c r="B206" i="1"/>
  <c r="A206" i="1"/>
  <c r="D205" i="1"/>
  <c r="B205" i="1"/>
  <c r="A205" i="1"/>
  <c r="D176" i="1"/>
  <c r="B176" i="1"/>
  <c r="A176" i="1"/>
  <c r="E171" i="1"/>
  <c r="F171" i="1" s="1"/>
  <c r="G173" i="1" s="1"/>
  <c r="D171" i="1"/>
  <c r="B171" i="1"/>
  <c r="A171" i="1"/>
  <c r="D166" i="1"/>
  <c r="B166" i="1"/>
  <c r="A166" i="1"/>
  <c r="D165" i="1"/>
  <c r="B165" i="1"/>
  <c r="A165" i="1"/>
  <c r="D164" i="1"/>
  <c r="B164" i="1"/>
  <c r="A164" i="1"/>
  <c r="D163" i="1"/>
  <c r="B163" i="1"/>
  <c r="A163" i="1"/>
  <c r="E129" i="1"/>
  <c r="F129" i="1" s="1"/>
  <c r="E128" i="1"/>
  <c r="F128" i="1" s="1"/>
  <c r="E134" i="1"/>
  <c r="F134" i="1" s="1"/>
  <c r="D134" i="1"/>
  <c r="B134" i="1"/>
  <c r="A134" i="1"/>
  <c r="D129" i="1"/>
  <c r="B129" i="1"/>
  <c r="A129" i="1"/>
  <c r="D128" i="1"/>
  <c r="B128" i="1"/>
  <c r="A128" i="1"/>
  <c r="D123" i="1"/>
  <c r="B123" i="1"/>
  <c r="A123" i="1"/>
  <c r="D122" i="1"/>
  <c r="B122" i="1"/>
  <c r="A122" i="1"/>
  <c r="D121" i="1"/>
  <c r="B121" i="1"/>
  <c r="A121" i="1"/>
  <c r="D120" i="1"/>
  <c r="B120" i="1"/>
  <c r="A120" i="1"/>
  <c r="E91" i="1"/>
  <c r="F91" i="1" s="1"/>
  <c r="D91" i="1"/>
  <c r="B91" i="1"/>
  <c r="A91" i="1"/>
  <c r="D86" i="1"/>
  <c r="B86" i="1"/>
  <c r="A86" i="1"/>
  <c r="D85" i="1"/>
  <c r="B85" i="1"/>
  <c r="A85" i="1"/>
  <c r="D57" i="1"/>
  <c r="B57" i="1"/>
  <c r="A57" i="1"/>
  <c r="E23" i="1"/>
  <c r="F23" i="1" s="1"/>
  <c r="E22" i="1"/>
  <c r="F22" i="1"/>
  <c r="E21" i="1"/>
  <c r="F21" i="1"/>
  <c r="B36" i="1" s="1"/>
  <c r="E28" i="1"/>
  <c r="F28" i="1" s="1"/>
  <c r="D28" i="1"/>
  <c r="B28" i="1"/>
  <c r="A28" i="1"/>
  <c r="D23" i="1"/>
  <c r="B23" i="1"/>
  <c r="A23" i="1"/>
  <c r="D22" i="1"/>
  <c r="B22" i="1"/>
  <c r="A22" i="1"/>
  <c r="D21" i="1"/>
  <c r="B21" i="1"/>
  <c r="A21" i="1"/>
  <c r="D16" i="1"/>
  <c r="B16" i="1"/>
  <c r="A16" i="1"/>
  <c r="D15" i="1"/>
  <c r="B15" i="1"/>
  <c r="A15" i="1"/>
  <c r="D14" i="1"/>
  <c r="B14" i="1"/>
  <c r="A14" i="1"/>
  <c r="D13" i="1"/>
  <c r="B13" i="1"/>
  <c r="A13" i="1"/>
  <c r="D12" i="1"/>
  <c r="B12" i="1"/>
  <c r="A12" i="1"/>
  <c r="E397" i="49"/>
  <c r="F397" i="49" s="1"/>
  <c r="D397" i="49"/>
  <c r="B397" i="49"/>
  <c r="A397" i="49"/>
  <c r="E396" i="49"/>
  <c r="F396" i="49" s="1"/>
  <c r="D396" i="49"/>
  <c r="B396" i="49"/>
  <c r="A396" i="49"/>
  <c r="D391" i="49"/>
  <c r="B391" i="49"/>
  <c r="A391" i="49"/>
  <c r="D390" i="49"/>
  <c r="B390" i="49"/>
  <c r="A390" i="49"/>
  <c r="D389" i="49"/>
  <c r="B389" i="49"/>
  <c r="A389" i="49"/>
  <c r="D388" i="49"/>
  <c r="B388" i="49"/>
  <c r="A388" i="49"/>
  <c r="B381" i="49"/>
  <c r="B380" i="49"/>
  <c r="B379" i="49"/>
  <c r="E363" i="49"/>
  <c r="F363" i="49" s="1"/>
  <c r="D363" i="49"/>
  <c r="B363" i="49"/>
  <c r="A363" i="49"/>
  <c r="E362" i="49"/>
  <c r="F362" i="49" s="1"/>
  <c r="D362" i="49"/>
  <c r="B362" i="49"/>
  <c r="A362" i="49"/>
  <c r="D357" i="49"/>
  <c r="B357" i="49"/>
  <c r="A357" i="49"/>
  <c r="D356" i="49"/>
  <c r="B356" i="49"/>
  <c r="A356" i="49"/>
  <c r="D355" i="49"/>
  <c r="B355" i="49"/>
  <c r="A355" i="49"/>
  <c r="B348" i="49"/>
  <c r="B347" i="49"/>
  <c r="B346" i="49"/>
  <c r="F329" i="49"/>
  <c r="E330" i="49"/>
  <c r="F330" i="49" s="1"/>
  <c r="D330" i="49"/>
  <c r="B330" i="49"/>
  <c r="A330" i="49"/>
  <c r="E329" i="49"/>
  <c r="D329" i="49"/>
  <c r="B329" i="49"/>
  <c r="A329" i="49"/>
  <c r="E328" i="49"/>
  <c r="F328" i="49" s="1"/>
  <c r="D328" i="49"/>
  <c r="B328" i="49"/>
  <c r="A328" i="49"/>
  <c r="D323" i="49"/>
  <c r="B323" i="49"/>
  <c r="A323" i="49"/>
  <c r="D322" i="49"/>
  <c r="B322" i="49"/>
  <c r="A322" i="49"/>
  <c r="D321" i="49"/>
  <c r="B321" i="49"/>
  <c r="A321" i="49"/>
  <c r="D320" i="49"/>
  <c r="B320" i="49"/>
  <c r="A320" i="49"/>
  <c r="B313" i="49"/>
  <c r="B312" i="49"/>
  <c r="B311" i="49"/>
  <c r="F294" i="49"/>
  <c r="E295" i="49"/>
  <c r="F295" i="49" s="1"/>
  <c r="D295" i="49"/>
  <c r="B295" i="49"/>
  <c r="A295" i="49"/>
  <c r="E294" i="49"/>
  <c r="D294" i="49"/>
  <c r="B294" i="49"/>
  <c r="A294" i="49"/>
  <c r="E293" i="49"/>
  <c r="F293" i="49" s="1"/>
  <c r="D293" i="49"/>
  <c r="B293" i="49"/>
  <c r="A293" i="49"/>
  <c r="D288" i="49"/>
  <c r="B288" i="49"/>
  <c r="A288" i="49"/>
  <c r="D287" i="49"/>
  <c r="B287" i="49"/>
  <c r="A287" i="49"/>
  <c r="D286" i="49"/>
  <c r="B286" i="49"/>
  <c r="A286" i="49"/>
  <c r="D285" i="49"/>
  <c r="B285" i="49"/>
  <c r="A285" i="49"/>
  <c r="B278" i="49"/>
  <c r="B277" i="49"/>
  <c r="B276" i="49"/>
  <c r="E260" i="49"/>
  <c r="F260" i="49" s="1"/>
  <c r="D260" i="49"/>
  <c r="B260" i="49"/>
  <c r="A260" i="49"/>
  <c r="E259" i="49"/>
  <c r="F259" i="49" s="1"/>
  <c r="D259" i="49"/>
  <c r="B259" i="49"/>
  <c r="A259" i="49"/>
  <c r="D254" i="49"/>
  <c r="B254" i="49"/>
  <c r="A254" i="49"/>
  <c r="D253" i="49"/>
  <c r="B253" i="49"/>
  <c r="A253" i="49"/>
  <c r="D252" i="49"/>
  <c r="B252" i="49"/>
  <c r="A252" i="49"/>
  <c r="D251" i="49"/>
  <c r="B251" i="49"/>
  <c r="A251" i="49"/>
  <c r="B244" i="49"/>
  <c r="B243" i="49"/>
  <c r="B242" i="49"/>
  <c r="E226" i="49"/>
  <c r="F226" i="49" s="1"/>
  <c r="D226" i="49"/>
  <c r="B226" i="49"/>
  <c r="A226" i="49"/>
  <c r="E225" i="49"/>
  <c r="F225" i="49" s="1"/>
  <c r="D225" i="49"/>
  <c r="B225" i="49"/>
  <c r="A225" i="49"/>
  <c r="D220" i="49"/>
  <c r="B220" i="49"/>
  <c r="A220" i="49"/>
  <c r="D219" i="49"/>
  <c r="B219" i="49"/>
  <c r="A219" i="49"/>
  <c r="D218" i="49"/>
  <c r="B218" i="49"/>
  <c r="A218" i="49"/>
  <c r="D217" i="49"/>
  <c r="B217" i="49"/>
  <c r="A217" i="49"/>
  <c r="B210" i="49"/>
  <c r="B209" i="49"/>
  <c r="B208" i="49"/>
  <c r="E192" i="49"/>
  <c r="F192" i="49" s="1"/>
  <c r="D192" i="49"/>
  <c r="B192" i="49"/>
  <c r="A192" i="49"/>
  <c r="E191" i="49"/>
  <c r="F191" i="49" s="1"/>
  <c r="D191" i="49"/>
  <c r="B191" i="49"/>
  <c r="A191" i="49"/>
  <c r="D186" i="49"/>
  <c r="B186" i="49"/>
  <c r="A186" i="49"/>
  <c r="D185" i="49"/>
  <c r="B185" i="49"/>
  <c r="A185" i="49"/>
  <c r="D184" i="49"/>
  <c r="B184" i="49"/>
  <c r="A184" i="49"/>
  <c r="B177" i="49"/>
  <c r="B176" i="49"/>
  <c r="B175" i="49"/>
  <c r="F154" i="49"/>
  <c r="F152" i="49"/>
  <c r="G156" i="49"/>
  <c r="E159" i="49"/>
  <c r="F159" i="49" s="1"/>
  <c r="B168" i="49" s="1"/>
  <c r="D159" i="49"/>
  <c r="B159" i="49"/>
  <c r="A159" i="49"/>
  <c r="E154" i="49"/>
  <c r="D154" i="49"/>
  <c r="B154" i="49"/>
  <c r="A154" i="49"/>
  <c r="E153" i="49"/>
  <c r="F153" i="49" s="1"/>
  <c r="D153" i="49"/>
  <c r="B153" i="49"/>
  <c r="A153" i="49"/>
  <c r="E152" i="49"/>
  <c r="D152" i="49"/>
  <c r="B152" i="49"/>
  <c r="A152" i="49"/>
  <c r="D147" i="49"/>
  <c r="B147" i="49"/>
  <c r="A147" i="49"/>
  <c r="D146" i="49"/>
  <c r="B146" i="49"/>
  <c r="A146" i="49"/>
  <c r="B138" i="49"/>
  <c r="B137" i="49"/>
  <c r="B136" i="49"/>
  <c r="B80" i="49"/>
  <c r="F112" i="49"/>
  <c r="F113" i="49"/>
  <c r="E120" i="49"/>
  <c r="F120" i="49" s="1"/>
  <c r="D120" i="49"/>
  <c r="B120" i="49"/>
  <c r="A120" i="49"/>
  <c r="E115" i="49"/>
  <c r="F115" i="49" s="1"/>
  <c r="D115" i="49"/>
  <c r="B115" i="49"/>
  <c r="A115" i="49"/>
  <c r="E114" i="49"/>
  <c r="F114" i="49" s="1"/>
  <c r="D114" i="49"/>
  <c r="B114" i="49"/>
  <c r="A114" i="49"/>
  <c r="E113" i="49"/>
  <c r="D113" i="49"/>
  <c r="B113" i="49"/>
  <c r="A113" i="49"/>
  <c r="E112" i="49"/>
  <c r="D112" i="49"/>
  <c r="B112" i="49"/>
  <c r="A112" i="49"/>
  <c r="D107" i="49"/>
  <c r="B107" i="49"/>
  <c r="A107" i="49"/>
  <c r="D106" i="49"/>
  <c r="B106" i="49"/>
  <c r="A106" i="49"/>
  <c r="B98" i="49"/>
  <c r="B97" i="49"/>
  <c r="B96" i="49"/>
  <c r="E80" i="49"/>
  <c r="F80" i="49" s="1"/>
  <c r="D80" i="49"/>
  <c r="A80" i="49"/>
  <c r="E75" i="49"/>
  <c r="F75" i="49" s="1"/>
  <c r="D75" i="49"/>
  <c r="B75" i="49"/>
  <c r="A75" i="49"/>
  <c r="E74" i="49"/>
  <c r="F74" i="49" s="1"/>
  <c r="D74" i="49"/>
  <c r="B74" i="49"/>
  <c r="A74" i="49"/>
  <c r="E73" i="49"/>
  <c r="F73" i="49" s="1"/>
  <c r="D73" i="49"/>
  <c r="B73" i="49"/>
  <c r="A73" i="49"/>
  <c r="E72" i="49"/>
  <c r="F72" i="49" s="1"/>
  <c r="D72" i="49"/>
  <c r="B72" i="49"/>
  <c r="A72" i="49"/>
  <c r="D67" i="49"/>
  <c r="B67" i="49"/>
  <c r="A67" i="49"/>
  <c r="D66" i="49"/>
  <c r="B66" i="49"/>
  <c r="A66" i="49"/>
  <c r="B58" i="49"/>
  <c r="B57" i="49"/>
  <c r="B56" i="49"/>
  <c r="D40" i="49"/>
  <c r="B40" i="49"/>
  <c r="A40" i="49"/>
  <c r="D39" i="49"/>
  <c r="B39" i="49"/>
  <c r="A39" i="49"/>
  <c r="B31" i="49"/>
  <c r="B30" i="49"/>
  <c r="B29" i="49"/>
  <c r="D13" i="49"/>
  <c r="B13" i="49"/>
  <c r="A13" i="49"/>
  <c r="B5" i="49"/>
  <c r="B4" i="49"/>
  <c r="B3" i="49"/>
  <c r="E47" i="2"/>
  <c r="B7" i="5" s="1"/>
  <c r="B61" i="2"/>
  <c r="B71" i="2"/>
  <c r="E88" i="2"/>
  <c r="G131" i="1" l="1"/>
  <c r="B142" i="1"/>
  <c r="G262" i="49"/>
  <c r="B268" i="49"/>
  <c r="G507" i="49"/>
  <c r="B234" i="49"/>
  <c r="E89" i="2"/>
  <c r="B439" i="49"/>
  <c r="B167" i="49"/>
  <c r="G228" i="49"/>
  <c r="B338" i="49"/>
  <c r="G25" i="1"/>
  <c r="G82" i="49"/>
  <c r="B89" i="49"/>
  <c r="E90" i="2"/>
  <c r="B91" i="2"/>
  <c r="E93" i="2" s="1"/>
  <c r="B200" i="49"/>
  <c r="G194" i="49"/>
  <c r="G122" i="49"/>
  <c r="B129" i="49"/>
  <c r="B371" i="49"/>
  <c r="G365" i="49"/>
  <c r="G30" i="1"/>
  <c r="B37" i="1"/>
  <c r="B100" i="1"/>
  <c r="G93" i="1"/>
  <c r="G433" i="49"/>
  <c r="G466" i="49"/>
  <c r="B472" i="49"/>
  <c r="G297" i="49"/>
  <c r="B303" i="49"/>
  <c r="G136" i="1"/>
  <c r="B143" i="1"/>
  <c r="G77" i="49"/>
  <c r="B88" i="49"/>
  <c r="G117" i="49"/>
  <c r="G291" i="1"/>
  <c r="B305" i="1"/>
  <c r="G500" i="49"/>
  <c r="B520" i="49"/>
  <c r="G332" i="49"/>
  <c r="B184" i="1"/>
  <c r="G216" i="1"/>
  <c r="G399" i="49"/>
  <c r="B405" i="49"/>
  <c r="B521" i="49"/>
  <c r="B349" i="1"/>
  <c r="G335" i="1"/>
  <c r="B128" i="49"/>
  <c r="G161" i="49"/>
  <c r="E490" i="49" l="1"/>
  <c r="F490" i="49" s="1"/>
  <c r="E12" i="49"/>
  <c r="F12" i="49" s="1"/>
  <c r="E326" i="1"/>
  <c r="F326" i="1" s="1"/>
  <c r="E456" i="49"/>
  <c r="F456" i="49" s="1"/>
  <c r="E249" i="1"/>
  <c r="F249" i="1" s="1"/>
  <c r="E424" i="49"/>
  <c r="F424" i="49" s="1"/>
  <c r="E422" i="49"/>
  <c r="F422" i="49" s="1"/>
  <c r="E208" i="1"/>
  <c r="F208" i="1" s="1"/>
  <c r="E206" i="1"/>
  <c r="F206" i="1" s="1"/>
  <c r="E121" i="1"/>
  <c r="F121" i="1" s="1"/>
  <c r="E13" i="1"/>
  <c r="F13" i="1" s="1"/>
  <c r="E40" i="49"/>
  <c r="F40" i="49" s="1"/>
  <c r="E252" i="49"/>
  <c r="F252" i="49" s="1"/>
  <c r="E218" i="49"/>
  <c r="F218" i="49" s="1"/>
  <c r="E67" i="49"/>
  <c r="F67" i="49" s="1"/>
  <c r="E184" i="49"/>
  <c r="F184" i="49" s="1"/>
  <c r="B9" i="5"/>
  <c r="E166" i="1"/>
  <c r="F166" i="1" s="1"/>
  <c r="E164" i="1"/>
  <c r="F164" i="1" s="1"/>
  <c r="E86" i="1"/>
  <c r="F86" i="1" s="1"/>
  <c r="E356" i="49"/>
  <c r="F356" i="49" s="1"/>
  <c r="E322" i="49"/>
  <c r="F322" i="49" s="1"/>
  <c r="E320" i="49"/>
  <c r="F320" i="49" s="1"/>
  <c r="E254" i="49"/>
  <c r="F254" i="49" s="1"/>
  <c r="E220" i="49"/>
  <c r="F220" i="49" s="1"/>
  <c r="E286" i="49"/>
  <c r="F286" i="49" s="1"/>
  <c r="E105" i="49"/>
  <c r="F105" i="49" s="1"/>
  <c r="E457" i="49"/>
  <c r="F457" i="49" s="1"/>
  <c r="E107" i="49"/>
  <c r="F107" i="49" s="1"/>
  <c r="E122" i="1"/>
  <c r="F122" i="1" s="1"/>
  <c r="E14" i="1"/>
  <c r="F14" i="1" s="1"/>
  <c r="E390" i="49"/>
  <c r="F390" i="49" s="1"/>
  <c r="E388" i="49"/>
  <c r="F388" i="49" s="1"/>
  <c r="E288" i="49"/>
  <c r="F288" i="49" s="1"/>
  <c r="E13" i="49"/>
  <c r="F13" i="49" s="1"/>
  <c r="E491" i="49"/>
  <c r="F491" i="49" s="1"/>
  <c r="E38" i="49"/>
  <c r="F38" i="49" s="1"/>
  <c r="E489" i="49"/>
  <c r="F489" i="49" s="1"/>
  <c r="E146" i="49"/>
  <c r="F146" i="49" s="1"/>
  <c r="E165" i="1"/>
  <c r="F165" i="1" s="1"/>
  <c r="E163" i="1"/>
  <c r="F163" i="1" s="1"/>
  <c r="E357" i="49"/>
  <c r="F357" i="49" s="1"/>
  <c r="E355" i="49"/>
  <c r="F355" i="49" s="1"/>
  <c r="E323" i="49"/>
  <c r="F323" i="49" s="1"/>
  <c r="E321" i="49"/>
  <c r="F321" i="49" s="1"/>
  <c r="E253" i="49"/>
  <c r="F253" i="49" s="1"/>
  <c r="E251" i="49"/>
  <c r="F251" i="49" s="1"/>
  <c r="E219" i="49"/>
  <c r="F219" i="49" s="1"/>
  <c r="E217" i="49"/>
  <c r="F217" i="49" s="1"/>
  <c r="E66" i="49"/>
  <c r="F66" i="49" s="1"/>
  <c r="E39" i="49"/>
  <c r="F39" i="49" s="1"/>
  <c r="E145" i="49"/>
  <c r="F145" i="49" s="1"/>
  <c r="E458" i="49"/>
  <c r="F458" i="49" s="1"/>
  <c r="E284" i="1"/>
  <c r="F284" i="1" s="1"/>
  <c r="E120" i="1"/>
  <c r="F120" i="1" s="1"/>
  <c r="E12" i="1"/>
  <c r="F12" i="1" s="1"/>
  <c r="E16" i="1"/>
  <c r="F16" i="1" s="1"/>
  <c r="E186" i="49"/>
  <c r="F186" i="49" s="1"/>
  <c r="E15" i="1"/>
  <c r="F15" i="1" s="1"/>
  <c r="E248" i="1"/>
  <c r="F248" i="1" s="1"/>
  <c r="E205" i="1"/>
  <c r="F205" i="1" s="1"/>
  <c r="E65" i="49"/>
  <c r="F65" i="49" s="1"/>
  <c r="E325" i="1"/>
  <c r="F325" i="1" s="1"/>
  <c r="E250" i="1"/>
  <c r="F250" i="1" s="1"/>
  <c r="E106" i="49"/>
  <c r="F106" i="49" s="1"/>
  <c r="E391" i="49"/>
  <c r="F391" i="49" s="1"/>
  <c r="E287" i="49"/>
  <c r="F287" i="49" s="1"/>
  <c r="E327" i="1"/>
  <c r="F327" i="1" s="1"/>
  <c r="E389" i="49"/>
  <c r="F389" i="49" s="1"/>
  <c r="E285" i="49"/>
  <c r="F285" i="49" s="1"/>
  <c r="E185" i="49"/>
  <c r="F185" i="49" s="1"/>
  <c r="E123" i="1"/>
  <c r="F123" i="1" s="1"/>
  <c r="E147" i="49"/>
  <c r="F147" i="49" s="1"/>
  <c r="E207" i="1"/>
  <c r="F207" i="1" s="1"/>
  <c r="E85" i="1"/>
  <c r="F85" i="1" s="1"/>
  <c r="E423" i="49"/>
  <c r="F423" i="49" s="1"/>
  <c r="G426" i="49" l="1"/>
  <c r="B438" i="49"/>
  <c r="B199" i="49"/>
  <c r="G188" i="49"/>
  <c r="B141" i="1"/>
  <c r="G125" i="1"/>
  <c r="G18" i="1"/>
  <c r="B35" i="1"/>
  <c r="B347" i="1"/>
  <c r="G329" i="1"/>
  <c r="G290" i="49"/>
  <c r="B302" i="49"/>
  <c r="G286" i="1"/>
  <c r="B303" i="1"/>
  <c r="B226" i="1"/>
  <c r="G210" i="1"/>
  <c r="B166" i="49"/>
  <c r="G149" i="49"/>
  <c r="B471" i="49"/>
  <c r="G460" i="49"/>
  <c r="G256" i="49"/>
  <c r="B267" i="49"/>
  <c r="G325" i="49"/>
  <c r="B337" i="49"/>
  <c r="B87" i="49"/>
  <c r="G69" i="49"/>
  <c r="G493" i="49"/>
  <c r="B519" i="49"/>
  <c r="G42" i="49"/>
  <c r="B47" i="49"/>
  <c r="G252" i="1"/>
  <c r="B262" i="1"/>
  <c r="G88" i="1"/>
  <c r="B98" i="1"/>
  <c r="B370" i="49"/>
  <c r="G359" i="49"/>
  <c r="B127" i="49"/>
  <c r="G109" i="49"/>
  <c r="G15" i="49"/>
  <c r="B20" i="49"/>
  <c r="G222" i="49"/>
  <c r="B233" i="49"/>
  <c r="B183" i="1"/>
  <c r="G168" i="1"/>
  <c r="G393" i="49"/>
  <c r="B404" i="49"/>
  <c r="D2" i="50" l="1"/>
  <c r="E510" i="49" s="1"/>
  <c r="F510" i="49" s="1"/>
  <c r="G18" i="49"/>
  <c r="B24" i="49"/>
  <c r="G335" i="49"/>
  <c r="B341" i="49"/>
  <c r="D11" i="50"/>
  <c r="E340" i="1" s="1"/>
  <c r="F340" i="1" s="1"/>
  <c r="G33" i="1"/>
  <c r="D2" i="29"/>
  <c r="B41" i="1"/>
  <c r="B40" i="1"/>
  <c r="B39" i="1"/>
  <c r="D5" i="50"/>
  <c r="B131" i="49"/>
  <c r="G125" i="49"/>
  <c r="B147" i="1"/>
  <c r="G139" i="1"/>
  <c r="D2" i="21"/>
  <c r="B145" i="1"/>
  <c r="B146" i="1"/>
  <c r="D13" i="50"/>
  <c r="B408" i="49"/>
  <c r="G402" i="49"/>
  <c r="D3" i="50"/>
  <c r="B51" i="49"/>
  <c r="G45" i="49"/>
  <c r="G265" i="49"/>
  <c r="B271" i="49"/>
  <c r="D9" i="50"/>
  <c r="E296" i="1" s="1"/>
  <c r="F296" i="1" s="1"/>
  <c r="D12" i="50"/>
  <c r="B374" i="49"/>
  <c r="G368" i="49"/>
  <c r="D15" i="50"/>
  <c r="E295" i="1" s="1"/>
  <c r="F295" i="1" s="1"/>
  <c r="G469" i="49"/>
  <c r="B475" i="49"/>
  <c r="G197" i="49"/>
  <c r="D7" i="50"/>
  <c r="E339" i="1" s="1"/>
  <c r="F339" i="1" s="1"/>
  <c r="B203" i="49"/>
  <c r="B306" i="49"/>
  <c r="D10" i="50"/>
  <c r="G300" i="49"/>
  <c r="B91" i="49"/>
  <c r="G85" i="49"/>
  <c r="D4" i="50"/>
  <c r="E512" i="49" s="1"/>
  <c r="F512" i="49" s="1"/>
  <c r="G164" i="49"/>
  <c r="B170" i="49"/>
  <c r="D6" i="50"/>
  <c r="G231" i="49"/>
  <c r="B237" i="49"/>
  <c r="D8" i="50"/>
  <c r="B104" i="1"/>
  <c r="B103" i="1"/>
  <c r="B102" i="1"/>
  <c r="G96" i="1"/>
  <c r="D3" i="9"/>
  <c r="B442" i="49"/>
  <c r="G436" i="49"/>
  <c r="D14" i="50"/>
  <c r="E255" i="1" s="1"/>
  <c r="F255" i="1" s="1"/>
  <c r="E338" i="1" l="1"/>
  <c r="F338" i="1" s="1"/>
  <c r="E294" i="1"/>
  <c r="F294" i="1" s="1"/>
  <c r="E219" i="1"/>
  <c r="F219" i="1" s="1"/>
  <c r="E176" i="1"/>
  <c r="F176" i="1" s="1"/>
  <c r="G257" i="1"/>
  <c r="B265" i="1"/>
  <c r="E57" i="1"/>
  <c r="F57" i="1" s="1"/>
  <c r="E511" i="49"/>
  <c r="F511" i="49" s="1"/>
  <c r="G514" i="49" s="1"/>
  <c r="B523" i="49" l="1"/>
  <c r="G517" i="49"/>
  <c r="G342" i="1"/>
  <c r="B350" i="1"/>
  <c r="G260" i="1"/>
  <c r="B268" i="1"/>
  <c r="D4" i="12"/>
  <c r="B266" i="1"/>
  <c r="B267" i="1"/>
  <c r="B306" i="1"/>
  <c r="G298" i="1"/>
  <c r="G59" i="1"/>
  <c r="B67" i="1"/>
  <c r="B522" i="49"/>
  <c r="G178" i="1"/>
  <c r="B186" i="1"/>
  <c r="B229" i="1"/>
  <c r="G221" i="1"/>
  <c r="B189" i="1" l="1"/>
  <c r="D2" i="12"/>
  <c r="B187" i="1"/>
  <c r="B188" i="1"/>
  <c r="G181" i="1"/>
  <c r="G62" i="1"/>
  <c r="D2" i="9"/>
  <c r="B69" i="1"/>
  <c r="B68" i="1"/>
  <c r="B70" i="1"/>
  <c r="B308" i="1"/>
  <c r="D2" i="11"/>
  <c r="B307" i="1"/>
  <c r="B309" i="1"/>
  <c r="G301" i="1"/>
  <c r="B353" i="1"/>
  <c r="G345" i="1"/>
  <c r="D2" i="13"/>
  <c r="B352" i="1"/>
  <c r="B351" i="1"/>
  <c r="B230" i="1"/>
  <c r="D3" i="12"/>
  <c r="B232" i="1"/>
  <c r="B231" i="1"/>
  <c r="G224" i="1"/>
</calcChain>
</file>

<file path=xl/comments1.xml><?xml version="1.0" encoding="utf-8"?>
<comments xmlns="http://schemas.openxmlformats.org/spreadsheetml/2006/main">
  <authors>
    <author>Alberto</author>
  </authors>
  <commentList>
    <comment ref="C193" authorId="0">
      <text>
        <r>
          <rPr>
            <b/>
            <sz val="20"/>
            <color indexed="81"/>
            <rFont val="Tahoma"/>
            <family val="2"/>
          </rPr>
          <t>Alberto:</t>
        </r>
        <r>
          <rPr>
            <sz val="20"/>
            <color indexed="81"/>
            <rFont val="Tahoma"/>
            <family val="2"/>
          </rPr>
          <t xml:space="preserve">
</t>
        </r>
      </text>
    </comment>
  </commentList>
</comments>
</file>

<file path=xl/sharedStrings.xml><?xml version="1.0" encoding="utf-8"?>
<sst xmlns="http://schemas.openxmlformats.org/spreadsheetml/2006/main" count="2463" uniqueCount="1018">
  <si>
    <t>OBRAM-670</t>
  </si>
  <si>
    <t>OBRAM-675</t>
  </si>
  <si>
    <t>OBRAM-680</t>
  </si>
  <si>
    <t>OBRAM-685</t>
  </si>
  <si>
    <t>OBRAM-690</t>
  </si>
  <si>
    <t>OBRAM-695</t>
  </si>
  <si>
    <t>OBRAM-700</t>
  </si>
  <si>
    <t>OBRAM-705</t>
  </si>
  <si>
    <t>OBRAM-710</t>
  </si>
  <si>
    <t>OBRAM-715</t>
  </si>
  <si>
    <t>OBRAM-720</t>
  </si>
  <si>
    <t>OBRAM-725</t>
  </si>
  <si>
    <t>OBRAM-730</t>
  </si>
  <si>
    <t>OBRAM-735</t>
  </si>
  <si>
    <t>OBRAM-740</t>
  </si>
  <si>
    <t>OBRAM-745</t>
  </si>
  <si>
    <t>OBRAM-750</t>
  </si>
  <si>
    <t>OBRAM-755</t>
  </si>
  <si>
    <t>OBRAM-760</t>
  </si>
  <si>
    <t>OBRAM-765</t>
  </si>
  <si>
    <t>OBRAM-770</t>
  </si>
  <si>
    <t>OBRAM-775</t>
  </si>
  <si>
    <t>OBRAM-780</t>
  </si>
  <si>
    <t>OBRAM-785</t>
  </si>
  <si>
    <t>OBRAM-790</t>
  </si>
  <si>
    <t>OBRAM-795</t>
  </si>
  <si>
    <t>OBRAM-800</t>
  </si>
  <si>
    <t>OBRAM-805</t>
  </si>
  <si>
    <t>OBRAM-810</t>
  </si>
  <si>
    <t>VIBRADOR PARA CONCRETO DYNAPAC-KOHLER K-91 4 H.P. LONGITUD 14 PIES</t>
  </si>
  <si>
    <t>Hora</t>
  </si>
  <si>
    <t>VIBRADOR PARA CONCRETO DYNAPAC-KOHLER K-91 4 H.P. LONGITUD 14 PIES INCLUYE OPERACION</t>
  </si>
  <si>
    <t>REVOLVEDORA PARA CONCRETO MYPSA-KOHLER R-5 4 H.P. 1/2 SACO</t>
  </si>
  <si>
    <t>REVOLVEDORA PARA CONCRETO MYPSA-KOHLER R-5 4 H.P. 1/2 SACO, INCLUYE OPERACION</t>
  </si>
  <si>
    <t>REVOLVEDORA PARA CONCRETO MIPSA-KOHLER R-10 8 H.P. 1 SACO</t>
  </si>
  <si>
    <t>REVOLVEDORA PARA CONCRETO MYPSA-KOHLER R-10 4 H.P. 1 SACO INCLUYE OPERACION</t>
  </si>
  <si>
    <t>REVOLVEDORA PARA CONCRETO MYPSA-WISCONSIN R-20 30 H.P. 2 SACOS</t>
  </si>
  <si>
    <t>REVOLVEDORA PARA CONCRETO MYPSA-WISCONSIN R-20 30 H.P. 2 SACOS INCLUYE OPERACION</t>
  </si>
  <si>
    <t>MALACATE 1 TON MOTOR KOHLER K-301 12 H.P. CON ACCESORIOS COMPLETOS</t>
  </si>
  <si>
    <t>MALACATE 1 TON MOTOR KOHLER K-301 12 H.P. CON ACCESORIOS COMPLETOS, INCLUYE OPERACION</t>
  </si>
  <si>
    <t>MALACATE 2 TON MOTOR WISCONSIN WHAD 30 H.P. CON ACCESORIOS COMPLETOS</t>
  </si>
  <si>
    <t>MALACATE 2 TON MOTOR WISCONSIN WHAD 30 H.P. CON ACCESORIOS COMPLETOS, INCLUYE OPERACION</t>
  </si>
  <si>
    <t>BOMBA AUTOCEBANTE MODELO 8M MOTOR K-91 4 H.P. 2" CON ACCESORIOS COMPLETOS</t>
  </si>
  <si>
    <t>BOMBA AUTOCEBANTE MODELO 8M MOTOR K-91 4 H.P. 2" CON ACCESORIOS COMPLETOS INCLUYE OPERACION</t>
  </si>
  <si>
    <t>BOMBA AUTOCEBANTE MOD.12M MOTOR K-91 8 H.P. 2" CON ACCESORIOS COMPLETOS</t>
  </si>
  <si>
    <t>BOMBA AUTOCEBANTE MOD.12M MOTOR K-91 8 H.P. 2" CON ACCESORIOS, INCLUYE OPERACION</t>
  </si>
  <si>
    <t>BOMBA AUTOCEBANTE MODELO 18M MOTOR K-91 8 H.P. 3" CON ACCESORIOS COMPLETOS</t>
  </si>
  <si>
    <t>BOMBA AUTOCEBANTE MODELO 18M MOTOR K-91 8 H.P. 3" CON ACCESORIOS COMPLETOS, INCLUYE OPERACION</t>
  </si>
  <si>
    <t>BOMBA AUTOCEBANTE MODELO 30M MOTOR K-91 12 H.P.4" CON ACCESORIOS COMPLETOS</t>
  </si>
  <si>
    <t>Suministro y colocacion de muro de tabique rojo recocido 7x14x28 cm en P.B. asentado con mortero cemento arena 1:5 .</t>
  </si>
  <si>
    <t>Muros</t>
  </si>
  <si>
    <t>MURO-10</t>
  </si>
  <si>
    <t>Suministro y colocacion de muro de block arena cemento 15x20x40cm en planta baja, incluye todos loa materiales necesarios para su correcta ejecucion.</t>
  </si>
  <si>
    <t>MURO-15</t>
  </si>
  <si>
    <t>Elaboracion de Mortero Cal-cemento-arena, incluye los materiales para su elaboracion.</t>
  </si>
  <si>
    <t>BAS-70</t>
  </si>
  <si>
    <t>Recubrimiento de aplanado rustico con mortero cal-cemento-arena 1:1:8 en P.B</t>
  </si>
  <si>
    <t>MURO-20</t>
  </si>
  <si>
    <t>Trabes de cimentacion 1.x1.2 de seccion incluye acero,  cimbra, concreto y todos los materiales para su correcta ejecucion.</t>
  </si>
  <si>
    <t>Cimentacion</t>
  </si>
  <si>
    <t>CIME-10</t>
  </si>
  <si>
    <t>Acero de 1" de diametro para cimentacion incluye habilitado y armado.</t>
  </si>
  <si>
    <t>BAS-75</t>
  </si>
  <si>
    <t>Trabes de cimentacion 1.x1.2 de seccion incluye 8 Bars de 1" diam acero,  cimbra, concreto y todos los materiales para su correcta ejecucion.</t>
  </si>
  <si>
    <t>Columna de concreto de 600x800mm arnada con acero del No 4, incluye acero, cimbra, concreto y todos los materiales para su correcta ejecucion.</t>
  </si>
  <si>
    <t>Estructuras de Concreto</t>
  </si>
  <si>
    <t>ESCO-10</t>
  </si>
  <si>
    <t>Precio Unit</t>
  </si>
  <si>
    <t xml:space="preserve">  Presu Total</t>
  </si>
  <si>
    <t>Subtotal Preliminares</t>
  </si>
  <si>
    <t>Subtotal Excavaciones</t>
  </si>
  <si>
    <t>Subtotal Muros</t>
  </si>
  <si>
    <t>Subtotal Cimentacion</t>
  </si>
  <si>
    <t>EstructdeConcreto</t>
  </si>
  <si>
    <t>Subtotal EstructdeConcreto</t>
  </si>
  <si>
    <t>InstAlcantarillado</t>
  </si>
  <si>
    <t>Subtotal InstAlcantarillado</t>
  </si>
  <si>
    <t>Presupuesto Total</t>
  </si>
  <si>
    <t>BOMBA AUTOCEBANTE MODELO 30M MOTOR K-91 12 H.P.4" CON ACCESORIOS COMPLETOS, INCLUYE OPERACION</t>
  </si>
  <si>
    <t>SOLDADOR DE ARCO ELECTRICO MILLER MODELO M1250 CD TRANSFORMADOR RECTIFICADOR</t>
  </si>
  <si>
    <t>EQUIPO DE CORTE DE OXI-ACETILENO CON ACCESORIOS HARRIS</t>
  </si>
  <si>
    <t>CORTADORA DE CONCRETO TARGET EC 200 18 H.P. DISCO DE 14" MOTOR DE GASOLINA, INCLUYE OPERACION</t>
  </si>
  <si>
    <t>PULIDORA BLACK AND DECKER 4000 R.P.M.</t>
  </si>
  <si>
    <t>TALADRO BLACK AND DECKER TRABAJO LIGERO DE 1/4"</t>
  </si>
  <si>
    <t>TALADRO BLACK AND DECKER TRABAJO PESADO DE 1/4"</t>
  </si>
  <si>
    <t>PULIDORA DE PISO DE MARMOL</t>
  </si>
  <si>
    <t>COMPRESOR PORTATIL</t>
  </si>
  <si>
    <t>COMPRESOR INGRESOLL-RAND T250 250 P.C.M. MOTOR DIESEL 105 H.P.</t>
  </si>
  <si>
    <t>COMPRESOR PORTATIL MODELO DXL 600 200 H.P.</t>
  </si>
  <si>
    <t>EQUIPO PARA APLICACION DE CHORRO DE ARENA C/ACC.</t>
  </si>
  <si>
    <t>EQUIPO PARA APLICACION DE PINTURA POR ASPERSION C/ACC.</t>
  </si>
  <si>
    <t>EXTRACTOR DE AIRE CON ASPAS DE ALUMINIO</t>
  </si>
  <si>
    <t>ROMPEDORA NEUMATICA (MARTILLO BORREGO) INGRESOLL-RAND 4 H.P.</t>
  </si>
  <si>
    <t>GRUA LINK-BELT DE CADENAS COMPLETA SB-131 130 H.P.</t>
  </si>
  <si>
    <t>GRUA DE PATIO SOBRE RUEDAS PETTIBONE 8 TON MOTOR DIESEL 80 HP</t>
  </si>
  <si>
    <t>PERFORADORA INGERSOLL-RAND J-40 DE 7/8A 4 1/4</t>
  </si>
  <si>
    <t>PERFORADORA TRACK-DRILL I-R LM-100 C/PISTOLA PERFORADORA Y COMPRESOR 3.5 H.P.</t>
  </si>
  <si>
    <t>CAMIONETA PICK-UP FORD 3/4 TON MOTOR DE GASOLINA 150 H.P.</t>
  </si>
  <si>
    <t>CAMION PICK-UP FORD 1.5 TONELADAS MOTOR DE GASOLINA 160 H.P.</t>
  </si>
  <si>
    <t>CAMION DE VOLTEO FAMSA DE 7 M3 MOTOR DIESEL 140 H.P.</t>
  </si>
  <si>
    <t>CAMION PIPA FAMSA DE 8000 LITROS MOTOR DIESEL 140 H.P.</t>
  </si>
  <si>
    <t>CAMION PLATAFORMA FAMSA CON WINCHE DE 5 TONELADAS DE CAPACIDAD.</t>
  </si>
  <si>
    <t>CAMION PETROLIZADORA FAMSA DE 6000 LTS MOTOR DIESEL 130 H.P.</t>
  </si>
  <si>
    <t>CAMION P/OBRAS CATERPILLAR 769C, 17.4M3, 30.8 TON MOTOR DIESEL 450 H.P.</t>
  </si>
  <si>
    <t>CAMION PARA OBRAS CATERPILLAR 773B, 17.4M3, 45.4 TON MOTOR DIESEL 650 H.P.</t>
  </si>
  <si>
    <t>CAMION PARA OBRAS CATERPILLAR 777, 36.5M3, 77.1 TON MOTOR DIESEL 870 H.P.</t>
  </si>
  <si>
    <t>TRACTOR DE CADENAS CATERPILLAR D3B, MOTOR DIESEL DE 65 H.P.</t>
  </si>
  <si>
    <t>TRACTOR DE CADENAS CATERPILLAR D4E MOTOR DIESEL DE 80 H.P.</t>
  </si>
  <si>
    <t>TRACTOR DE CADENAS CATERPILLAR D5B MOTOR DIESEL DE 105 H.P.</t>
  </si>
  <si>
    <t>TRACTOR DE CADENAS CATERPILLAR D6D MOTOR DIESEL DE 140 H.P.</t>
  </si>
  <si>
    <t>DESCRIPCIOIN:</t>
  </si>
  <si>
    <t>Concreto de 250 Kg/cm2 c/rev de 2 sacos incluye elaboracion y acarreo a 20 mts.</t>
  </si>
  <si>
    <t>BAS-30</t>
  </si>
  <si>
    <t>Acero 1/2" de diametro para Dalas y Castillos incluye habilitado y armado</t>
  </si>
  <si>
    <t>Kg</t>
  </si>
  <si>
    <t>BAS-35</t>
  </si>
  <si>
    <t>VARILLA FY=4200 KG/CM2 No 4 (1/2")</t>
  </si>
  <si>
    <t>VARILLA A. R. FY=6000 KG/CM2 No 8 (1")</t>
  </si>
  <si>
    <t>Cimbra comun para zapatas y dados de cimentacion incluye materiales y habilitado.</t>
  </si>
  <si>
    <t>BAS-40</t>
  </si>
  <si>
    <t>MADERA DE PINO DE 3A. PARA CIMBRA COMUN EN ZAPATAS</t>
  </si>
  <si>
    <t>Cimbra comun para trabes de cimentacion incluye materiales y habilitado</t>
  </si>
  <si>
    <t>BAS-45</t>
  </si>
  <si>
    <t>Cimbra de acabado aparente para losas de concreto, incluye materiales y habilitado.</t>
  </si>
  <si>
    <t>BAS-50</t>
  </si>
  <si>
    <t>Cimbra aparente para columnas de concreto incluye materiales y habilitado</t>
  </si>
  <si>
    <t>BAS-55</t>
  </si>
  <si>
    <t>Mortero cemento arena 1:1 incluye materiales y elaboracion</t>
  </si>
  <si>
    <t>BAS-60</t>
  </si>
  <si>
    <t>Mortro cemento arena 1:5 incluye materiales y elaboracion</t>
  </si>
  <si>
    <t>BAS-65</t>
  </si>
  <si>
    <t>DESCRIPCION:</t>
  </si>
  <si>
    <t>Trazo y nivelacion de terreno incluye todos los materiales para su correcta ejecucion.</t>
  </si>
  <si>
    <t>Partida :</t>
  </si>
  <si>
    <t>Preliminares</t>
  </si>
  <si>
    <t xml:space="preserve">CLAVE: </t>
  </si>
  <si>
    <t>PREL-10</t>
  </si>
  <si>
    <t>INSUMO/CLAVE</t>
  </si>
  <si>
    <t>**</t>
  </si>
  <si>
    <t>Costo Indirecto:</t>
  </si>
  <si>
    <t>Precio Unitario:</t>
  </si>
  <si>
    <t>Excavacion manual de una profundidad de 0 a 2 mts en material tipo "A"</t>
  </si>
  <si>
    <t>Excavaciones</t>
  </si>
  <si>
    <t>EXCV-10</t>
  </si>
  <si>
    <t>Precios Basicos</t>
  </si>
  <si>
    <t>Subtotal Precios Basicos</t>
  </si>
  <si>
    <t>Cuadrilla No 2 (Excavaciones y acarreos)</t>
  </si>
  <si>
    <t>Excavacion mecanica en zanja en material tipo "A" de 0 a 2 mts de profundidad</t>
  </si>
  <si>
    <t>EXCV-15</t>
  </si>
  <si>
    <t>Suministro y colocacion de tuberia de asbesto cemento de 1 mtro de diametro clase A-5</t>
  </si>
  <si>
    <t>Ml</t>
  </si>
  <si>
    <t>Inst. Alcantarillado</t>
  </si>
  <si>
    <t>IALC-10</t>
  </si>
  <si>
    <t>TUBERIA DE ASBESTO CEMENTO DE 1MTO DE DIAMETRO CED A-5</t>
  </si>
  <si>
    <t>Cuadrilla No 1 ( Acarreos, Movimientos, descargas)</t>
  </si>
  <si>
    <t>Unidad :</t>
  </si>
  <si>
    <t>Jor</t>
  </si>
  <si>
    <t>Precio Basico</t>
  </si>
  <si>
    <t>INSUMO / CLAVE</t>
  </si>
  <si>
    <t xml:space="preserve">         DESCRIPCION</t>
  </si>
  <si>
    <t>COSTO TOTAL</t>
  </si>
  <si>
    <t>Obra de Mano</t>
  </si>
  <si>
    <t>Subtotal Obra de Mano</t>
  </si>
  <si>
    <t>Costo Directo :</t>
  </si>
  <si>
    <t>Obra de Mano:</t>
  </si>
  <si>
    <t>Materiales:</t>
  </si>
  <si>
    <t>Maquinaria:</t>
  </si>
  <si>
    <t>Basicos:</t>
  </si>
  <si>
    <t>Costo Directo:</t>
  </si>
  <si>
    <t>BAS-10</t>
  </si>
  <si>
    <t>Cuadrilla No 2 ( Excavaciones y acarreos )</t>
  </si>
  <si>
    <t>BAS-15</t>
  </si>
  <si>
    <t>Concreto de 100 Kg/cm2 c/rev de 2 sacos incluye elaboracion y acarreo a 20 mts</t>
  </si>
  <si>
    <t>Materiales</t>
  </si>
  <si>
    <t>Subtotal Materiales</t>
  </si>
  <si>
    <t>Maquinaria</t>
  </si>
  <si>
    <t>Subtotal Maquinaria</t>
  </si>
  <si>
    <t>BAS-20</t>
  </si>
  <si>
    <t>Concreto de 200Kg/cm2 c/rev de 2 sacos incluye elaboracion y acarreo a 20 mts.</t>
  </si>
  <si>
    <t>BAS-25</t>
  </si>
  <si>
    <t>TRACTOR DE CADENAS CATERPILLAR D7G MOTOR DIESEL DE 200 H.P.</t>
  </si>
  <si>
    <t>TRACTOR DE CADENAS CATERPILLAR D8L MOTOR DIESEL DE 335 H.P.</t>
  </si>
  <si>
    <t>TRACTOR DE CADENAS CATERPILLAR D9L MOTOR DIESEL DE 460 H.P.</t>
  </si>
  <si>
    <t>TRACTOR DE CADENAS CATERPILLAR D10N MOTOR DIESEL DE 700 H.P.</t>
  </si>
  <si>
    <t>MOTONIVELADORA CATERPILLAR 120B MOTOR DIESEL DE 125 H.P.</t>
  </si>
  <si>
    <t>MOTONIVELADORA CATERPILLAR 140B MOTOR DIESEL DE 150 H.P.</t>
  </si>
  <si>
    <t>MOTONIVELADORA CATERPILLAR 120G, MOTOR DIESEL DE 125 H.P.</t>
  </si>
  <si>
    <t>MOTONIVELADORA CATERPILLAR 130G MOTOR DIESEL 135 H.P.</t>
  </si>
  <si>
    <t>MOTONIVELADORA CATERPILLAR 12G, MOTOR DIESEL 135 H.P.</t>
  </si>
  <si>
    <t>MOTONIVELADORA CATERPILLAR 140G, MOTOR DIESEL 150H.P.</t>
  </si>
  <si>
    <t>MOTONIVELADORA CATERPILLAR 14G, MOTOR DIESEL DE 180 H.P.</t>
  </si>
  <si>
    <t>MOTONIVELADORA CATERPILLAR 16G, MOTOR DIESEL DE 250 H.P.</t>
  </si>
  <si>
    <t>RETROEXCAVADORA CATERPILLAR 215 CAPACIDAD DE 380 A 960 LITROS MOTOR DIESEL 90 H.P.</t>
  </si>
  <si>
    <t>CLAVE</t>
  </si>
  <si>
    <t>DESCRIPCION</t>
  </si>
  <si>
    <t>MAT-05</t>
  </si>
  <si>
    <t>MAT-10</t>
  </si>
  <si>
    <t>MAT-15</t>
  </si>
  <si>
    <t>MAT-20</t>
  </si>
  <si>
    <t>MAT-25</t>
  </si>
  <si>
    <t>MAT-30</t>
  </si>
  <si>
    <t>MAT-35</t>
  </si>
  <si>
    <t>MAT-40</t>
  </si>
  <si>
    <t>MAT-45</t>
  </si>
  <si>
    <t>MAT-50</t>
  </si>
  <si>
    <t>MAT-55</t>
  </si>
  <si>
    <t>MAT-60</t>
  </si>
  <si>
    <t>MAT-65</t>
  </si>
  <si>
    <t>MAT-70</t>
  </si>
  <si>
    <t>MAT-75</t>
  </si>
  <si>
    <t>MAT-80</t>
  </si>
  <si>
    <t>MAT-85</t>
  </si>
  <si>
    <t>MAT-90</t>
  </si>
  <si>
    <t>MAT-95</t>
  </si>
  <si>
    <t>MAT-100</t>
  </si>
  <si>
    <t>MAT-105</t>
  </si>
  <si>
    <t>MAT-110</t>
  </si>
  <si>
    <t>MAT-115</t>
  </si>
  <si>
    <t>MAT-120</t>
  </si>
  <si>
    <t>MAT-125</t>
  </si>
  <si>
    <t>MAT-130</t>
  </si>
  <si>
    <t>MAT-135</t>
  </si>
  <si>
    <t>MAT-140</t>
  </si>
  <si>
    <t>MAT-145</t>
  </si>
  <si>
    <t>MAT-150</t>
  </si>
  <si>
    <t>MAT-155</t>
  </si>
  <si>
    <t>MAT-160</t>
  </si>
  <si>
    <t>MAT-165</t>
  </si>
  <si>
    <t>MAT-170</t>
  </si>
  <si>
    <t>MAT-175</t>
  </si>
  <si>
    <t>MAT-180</t>
  </si>
  <si>
    <t>MAT-185</t>
  </si>
  <si>
    <t>MAT-190</t>
  </si>
  <si>
    <t>MAT-195</t>
  </si>
  <si>
    <t>MAT-200</t>
  </si>
  <si>
    <t>MAT-205</t>
  </si>
  <si>
    <t>MAT-210</t>
  </si>
  <si>
    <t>MAT-215</t>
  </si>
  <si>
    <t>MAT-220</t>
  </si>
  <si>
    <t>MAT-225</t>
  </si>
  <si>
    <t>MAT-230</t>
  </si>
  <si>
    <t>MAT-235</t>
  </si>
  <si>
    <t>MAT-240</t>
  </si>
  <si>
    <t>MAT-245</t>
  </si>
  <si>
    <t>MAT-250</t>
  </si>
  <si>
    <t>MAT-255</t>
  </si>
  <si>
    <t>MAT-260</t>
  </si>
  <si>
    <t>MAT-265</t>
  </si>
  <si>
    <t>MAT-270</t>
  </si>
  <si>
    <t>MAT-275</t>
  </si>
  <si>
    <t>MAT-280</t>
  </si>
  <si>
    <t>MAT-285</t>
  </si>
  <si>
    <t>MAT-290</t>
  </si>
  <si>
    <t>MAT-295</t>
  </si>
  <si>
    <t>MAT-300</t>
  </si>
  <si>
    <t>MAT-305</t>
  </si>
  <si>
    <t>MAT-310</t>
  </si>
  <si>
    <t>MAT-315</t>
  </si>
  <si>
    <t>MAT-320</t>
  </si>
  <si>
    <t>MAT-325</t>
  </si>
  <si>
    <t>MAT-330</t>
  </si>
  <si>
    <t>MAT-335</t>
  </si>
  <si>
    <t>MAT-340</t>
  </si>
  <si>
    <t>MAT-345</t>
  </si>
  <si>
    <t>MAT-350</t>
  </si>
  <si>
    <t>MAT-355</t>
  </si>
  <si>
    <t>MAT-360</t>
  </si>
  <si>
    <t>MAT-365</t>
  </si>
  <si>
    <t>MAT-370</t>
  </si>
  <si>
    <t>MAT-375</t>
  </si>
  <si>
    <t>MAT-380</t>
  </si>
  <si>
    <t>MAT-385</t>
  </si>
  <si>
    <t>MAT-390</t>
  </si>
  <si>
    <t>MAT-395</t>
  </si>
  <si>
    <t>MAT-400</t>
  </si>
  <si>
    <t>MAT-405</t>
  </si>
  <si>
    <t>MAT-410</t>
  </si>
  <si>
    <t>MAT-415</t>
  </si>
  <si>
    <t>MAT-420</t>
  </si>
  <si>
    <t>MAT-425</t>
  </si>
  <si>
    <t>RETROEXCAVADORA CATERPILLAR 215 SA CAPACIDAD DE 380 A 960 LITROS MOTOR DIESEL DE 90 H.P.</t>
  </si>
  <si>
    <t>RETROEXCAVADORA CATERPILLAR 225 CAPACIDAD DE 570 A 1240 LITROS MOTOR DIESEL DE 135 H.P.</t>
  </si>
  <si>
    <t>Catalogo de 
Precios Basicos</t>
  </si>
  <si>
    <t>RETROEXCAVADORA CATERPILLAR 235 CAPACIDAD DE 880 A 2100 LITROS MOTOR DIESEL DE 195 H.P.</t>
  </si>
  <si>
    <t>RETROEXCAVADORA CATERPILLAR 245 CAPACIDAD DE 1530 A 3012 LITROS MOTOR DIESEL DE 325 H.P.</t>
  </si>
  <si>
    <t>RETROEXCAVADORA JUMBO Y-90 CAPACIDAD DE 847 A 1600 LITROS MOTOR DIESEL DE 110 H.P.</t>
  </si>
  <si>
    <t>RETROEXCAVADORA POCLAIN S/NEUMATICOS LY-2P CAPACIDAD DE 564 LITROS MOTOR DIESEL 66 H.P.</t>
  </si>
  <si>
    <t>RETROEXCAVADORA POCLAIN S/CADENAS LC-80 CAPACIDAD DE 753 LITROS MOTOR DIESEL DE 114 H.P.</t>
  </si>
  <si>
    <t>PALA FRONTAL CATERPILLAR 235 CAPACIDAD DE 1.8 A 2.3 M3 LITROS MOTOR DIESEL DE 195 H.P.</t>
  </si>
  <si>
    <t>PALA FRONTAL CATERPILLAR 245 CAPACIDAD DE 3.1 A 3.8 M3 LITROS MOTOR DE 325 H.P.</t>
  </si>
  <si>
    <t>DRAGA DE ARRASTRE S/CADENAS LINK-BELT DE 1 1/4 Y D3 (941 LTS) MOTOR DIESEL DE 112 H.P.</t>
  </si>
  <si>
    <t>TRIPIE TIENDETUBOS DE TUBO GALVANIZADO DE 3" DE DIAMETRO CAPACIDAD DE 1100 KG COMPLETO</t>
  </si>
  <si>
    <t>TIENDETUBOS CATERPILLAR 561D LEVANTAMIENTO MAXIMO 18.1 TON CON VUELO DE 1.22M MOTOR DIESEL 105 H.P.</t>
  </si>
  <si>
    <t>TIENDETUBOS CATERPILLAR 571G LEVANT. MAX. 27.5 TON CON VUELO DE 1.22M MOTOR DIESEL DE 105 H.P.</t>
  </si>
  <si>
    <t>TIENDETUBOS CATERPILLAR 572G LEVANT. MAX. 27.5 TON CON VUELO DE 1.22M MOTOR DIESEL 200 H.P.</t>
  </si>
  <si>
    <t>TIENDETUBOS CATERPILLAR 583K LEVANT. MAX. 63.5 TON CON VUELO 1.22M MOTOR DIESEL DE 105 H.P.</t>
  </si>
  <si>
    <t>TIENDETUBOS CATERPILLAR 594H LEVANT. MAX. 90.7 TON CON VUELO 1.22M MOTOR DIESEL DE 105 H.P.</t>
  </si>
  <si>
    <t>MOTOTRAILLA DE RUEDAS CATERPILLAR STANDARD 621 B CAPACIDAD 10.7 MOTOR DIESEL DE 330 H.P.</t>
  </si>
  <si>
    <t>AYUDANTE GENERAL</t>
  </si>
  <si>
    <t>MOTOTRAILLA DE RUEDAS CATERPILLAR STANDARD 631D CAPACIDAD 16.0 MOTOR DIESEL 450 H.P.</t>
  </si>
  <si>
    <t>MOTOTRAILLA DE RUEDAS CATERPILLAR STANDARD 651B CAPACIDAD 24.5 MOTOR DIESEL 550 H.P.</t>
  </si>
  <si>
    <t>MOTOTRAILLA DE RDAS.CATERPILLAR DE POT.ENTANDEM, EMPUJE Y TIRO 627B CAP. 10.7 MOTOR DIESEL 225 HP</t>
  </si>
  <si>
    <t>MOTOTRAILLA DE RUEDAS CATERPILLAR DE POT.ENTANDEM EMPUJE Y TIRO 637D CAP. 16.7 MOTOR DIESEL 450 HP</t>
  </si>
  <si>
    <t>MOTOTRAILLA DE RUEDAS CATERPILLAR DE POT. ENTANDEM EMPUJE Y TIRO 657B CAP. 24.5 MOTOR DIESEL 550 H.P.</t>
  </si>
  <si>
    <t>MOTOTRAILLA DE RUEDAS CATERPILLAR AUTOCARGADORA 613B CAPACIDAD 8.4 MOTOR DIESEL DE 150 H.P.</t>
  </si>
  <si>
    <t>MOTOTRAILLA DE RUEDAS CATERPILLAR AUTOCARGADORA 615 CAPACIDAD 12.23 M3 MOTOR DIESEL 250 H.P.</t>
  </si>
  <si>
    <t>MOTOTRAILLA DE RUEDAS CATERPILLAR AUTOCARGADORA 623B CAPACIDAD 16.8 MOTOR DIESEL 330 H.P.</t>
  </si>
  <si>
    <t>MOTOTRAILLA DE RUEDAS CATERPILLAR AUTOCARGADORA 633D CAPACIDAD 26.0 MOTOR DIESEL 450 H.P.</t>
  </si>
  <si>
    <t>MOTOTRAILLA DE RUEDAS CATERPILLAR AUTOCARGADORA POTENCIA ENTANDEM 639D CAPACIDAD 26 M3 450 H.P.</t>
  </si>
  <si>
    <r>
      <t>Este software es de Matrices de Precios Unitarios, es DEMO es decir esta limitado intencionalmente, en este Software se dara cuenta de la capacidad para la elaboracion de Matrices de Precios Unitarios, y Presupuestos en este Demo puede ver todos y cada uno de los comandos, pero esta limitado a crear Precios Unitarios y Presupuestos, se han incluido algunas Matrices y un Presupuesto, como ejemplos.</t>
    </r>
    <r>
      <rPr>
        <sz val="10"/>
        <rFont val="Arial"/>
      </rPr>
      <t xml:space="preserve"> </t>
    </r>
    <r>
      <rPr>
        <sz val="14"/>
        <color indexed="12"/>
        <rFont val="Arial"/>
        <family val="2"/>
      </rPr>
      <t>Para adquirir la version completa contacte a Alberto Guzman, albertoguz@rogers.com o info@armarburr.com el costo de este Software es de $40CAD Dollars contacteme para decirle como envie su pago.</t>
    </r>
  </si>
  <si>
    <t>TRACTOR DE TIRO CATERPILLAR 768C MOTOR DIESEL DE 450 HP</t>
  </si>
  <si>
    <t>TRACTOR DE TIRO CATERPILLAR 772B MOTOR DIESEL DE 650 HP</t>
  </si>
  <si>
    <t>TRACTOR DE TIRO CATERPILLAR 776 MOTOR DIESEL DE 870 HP</t>
  </si>
  <si>
    <t>TRACTOR DE RUEDAS CATERPILLAR 814B MOTOR DIESEL 210 H.P. HOJA EMPUJADORA RECTA DE 2.91 L M3</t>
  </si>
  <si>
    <t>TRACTOR DE RUEDAS CATERPILLAR 824C, 310 H.P. HOJA EMPUJADORA RECTA DE 4.67 L M3</t>
  </si>
  <si>
    <t>TRACTOR DE RUEDAS CATERPILLAR 834B, 450 H.P. HOJA EMPUJADORA RECTA DE 7.27 L M3</t>
  </si>
  <si>
    <t>COMPACTADOR CATERPILLAR 815B MOTOR DIESEL 210H.P</t>
  </si>
  <si>
    <t>COMPACTADOR CATERPILLAR 825C MOTOR DIESEL 310H.P.</t>
  </si>
  <si>
    <t>COMPACTADOR CATERPILLAR 816B, 20 TON 210 H.P.</t>
  </si>
  <si>
    <t>COMPACTADOR CATERPILLAR 826C, 31 TON 310 H.P. CON TAMBORES DE CUCHILLAS DE 1.28 M</t>
  </si>
  <si>
    <t>COMPACTADOR DE LLANTAS NEUMATICAS DUO-PACTOR 30 TON 105 H.P. CON TAMBORES DE CUCHILLAS DE 1.28 M</t>
  </si>
  <si>
    <t>COMPACTADOR MANUAL (BAILARINA) MDD-GV-151 MOTOR DE GASOLINA 5 H.P.</t>
  </si>
  <si>
    <t>COMPACTADOR MANUAL DE PLACA VIBRATORIA DYNAPAC CH-13 MOTOR DE GASOLINA 8 H.P.</t>
  </si>
  <si>
    <t>RODILLO VIBRATORIO (PATA DE CABRO) DYNAPAC CA-15-PDA MOTOR DIESEL 85 H.P.</t>
  </si>
  <si>
    <t>APLANADORA DOS RODILLOS COMPACTO-HUBER CD-810 8T, 73 H.P.</t>
  </si>
  <si>
    <t>APLANADORA TRES RODILLOS COMPACTO-HUBER CT 1014 DE 10 A 14 T, 73 H.P.</t>
  </si>
  <si>
    <t>CARGADOR FRONTAL DE RUEDAS CATERPILLAR 910 MOTOR DIESEL 65 H.P.</t>
  </si>
  <si>
    <t>CARGADOR FRONTAL DE RUEDAS CATERPILLAR 920 MOTOR DIESEL 80 H.P.</t>
  </si>
  <si>
    <t>CARGADOR FRONTAL RUEDAS CATERPILLAR 930 MOTOR DIESEL 100 HP</t>
  </si>
  <si>
    <t>CARGADOR FRONTAL DE RUEDAS CATERPILLAR 950B MOTOR DIESEL 155 H.P.</t>
  </si>
  <si>
    <t>CARGADOR FRONTAL RUEDAS CATERPILLAR 966C MOTOR DIESEL 200 HP</t>
  </si>
  <si>
    <t>CARGADOR FRONTAL DE RUEDAS CATERPILLAR 980C MOTOR DIESEL 720 H.P.</t>
  </si>
  <si>
    <t>CARGADOR FRONTAL DE RUEDAS CATERPILLAR 998B MOTOR DIESEL 375 H.P.</t>
  </si>
  <si>
    <t>CARGADOR FRONTAL DE RUEDAS CATERPILLAR 992C MOTOR DIESEL 690 H.P.</t>
  </si>
  <si>
    <t>CARGADOR FRONTAL DE CADENAS CATERPILLAR 931B MOTOR DIESEL 65 H.P.</t>
  </si>
  <si>
    <t>CARGADOR FRONTAL DE CADENAS CATERPILLAR 943 MOTOR DIESEL 80 H.P.</t>
  </si>
  <si>
    <t>CARGADOR FRONTAL DE CADENAS CATERPILLAR 953 MOTOR DIESEL 110 H.P.</t>
  </si>
  <si>
    <t>CARGADOR FRONTAL DE CADENAS CATERPILLAR 963 MOTOR DIESEL 150 H.P.</t>
  </si>
  <si>
    <t>CARGADOR FRONTAL DE CADENAS CATERPILLAR 973 MOTOR DIESEL 210 H.P.</t>
  </si>
  <si>
    <t>PAVIMENTADORA BARBER-GREEN COMPLETA SB-131 130 H.P.</t>
  </si>
  <si>
    <t>EQUIPO DE REGISTRO ELECTRICO MARCA VISON 3 CURVAS</t>
  </si>
  <si>
    <t>PERFORADORA ROTARIA GARDNER DENVER MOD. 2000 CON MOTOR DE 175 HP.</t>
  </si>
  <si>
    <t>PERFORADORA DE PERCUSION BUCYRUS ERIE MOD. 40 CON MOTOR DE 150 HP. CON ACCESORIOS(TREPANO Y CUCHARA)</t>
  </si>
  <si>
    <t>MARTILLO DELMAG.</t>
  </si>
  <si>
    <t>TRACTO-CAMION KENWOOTH DE 50 TON.</t>
  </si>
  <si>
    <t>CAMION TORTON DINA DE 20 TON.</t>
  </si>
  <si>
    <t>PERFORADORA ROTARIA GARDNER DENVER MOD. 2000 CON MOTOR DE 175 HP.( P A R A D A )</t>
  </si>
  <si>
    <t>PERFORADORA DE PERCUSION BUCYRUS ERIE MOD. 40 CON MOTOR DE 150 HP. CON ACCESORIOS(TREPANO Y CUCHARA) P A R A D A .</t>
  </si>
  <si>
    <t>CAMION PICK-UP FORD 1.5 TONELADAS MOTOR DE GASOLINA 160 H.P. (P A R A D O)</t>
  </si>
  <si>
    <t>EQUI-05</t>
  </si>
  <si>
    <t>EQUI-10</t>
  </si>
  <si>
    <t>EQUI-15</t>
  </si>
  <si>
    <t>EQUI-20</t>
  </si>
  <si>
    <t>EQUI-25</t>
  </si>
  <si>
    <t>EQUI-30</t>
  </si>
  <si>
    <t>EQUI-35</t>
  </si>
  <si>
    <t>EQUI-40</t>
  </si>
  <si>
    <t>EQUI-45</t>
  </si>
  <si>
    <t>EQUI-50</t>
  </si>
  <si>
    <t>EQUI-55</t>
  </si>
  <si>
    <t>EQUI-60</t>
  </si>
  <si>
    <t>EQUI-65</t>
  </si>
  <si>
    <t>EQUI-70</t>
  </si>
  <si>
    <t>EQUI-75</t>
  </si>
  <si>
    <t>EQUI-80</t>
  </si>
  <si>
    <t>EQUI-85</t>
  </si>
  <si>
    <t>EQUI-90</t>
  </si>
  <si>
    <t>EQUI-95</t>
  </si>
  <si>
    <t>EQUI-100</t>
  </si>
  <si>
    <t>EQUI-105</t>
  </si>
  <si>
    <t>EQUI-110</t>
  </si>
  <si>
    <t>EQUI-115</t>
  </si>
  <si>
    <t>EQUI-120</t>
  </si>
  <si>
    <t>EQUI-125</t>
  </si>
  <si>
    <t>EQUI-130</t>
  </si>
  <si>
    <t>EQUI-135</t>
  </si>
  <si>
    <t>EQUI-140</t>
  </si>
  <si>
    <t>EQUI-145</t>
  </si>
  <si>
    <t>EQUI-150</t>
  </si>
  <si>
    <t>EQUI-155</t>
  </si>
  <si>
    <t>EQUI-160</t>
  </si>
  <si>
    <t>EQUI-165</t>
  </si>
  <si>
    <t>EQUI-170</t>
  </si>
  <si>
    <t>EQUI-175</t>
  </si>
  <si>
    <t>EQUI-180</t>
  </si>
  <si>
    <t>EQUI-185</t>
  </si>
  <si>
    <t>EQUI-190</t>
  </si>
  <si>
    <t>EQUI-195</t>
  </si>
  <si>
    <t>EQUI-200</t>
  </si>
  <si>
    <t>EQUI-205</t>
  </si>
  <si>
    <t>EQUI-210</t>
  </si>
  <si>
    <t>EQUI-215</t>
  </si>
  <si>
    <t>EQUI-220</t>
  </si>
  <si>
    <t>EQUI-225</t>
  </si>
  <si>
    <t>EQUI-230</t>
  </si>
  <si>
    <t>EQUI-235</t>
  </si>
  <si>
    <t>EQUI-240</t>
  </si>
  <si>
    <t>EQUI-245</t>
  </si>
  <si>
    <t>EQUI-250</t>
  </si>
  <si>
    <t>EQUI-255</t>
  </si>
  <si>
    <t>EQUI-260</t>
  </si>
  <si>
    <t>EQUI-265</t>
  </si>
  <si>
    <t>EQUI-270</t>
  </si>
  <si>
    <t>EQUI-275</t>
  </si>
  <si>
    <t>EQUI-280</t>
  </si>
  <si>
    <t>EQUI-285</t>
  </si>
  <si>
    <t>EQUI-290</t>
  </si>
  <si>
    <t>EQUI-295</t>
  </si>
  <si>
    <t>EQUI-300</t>
  </si>
  <si>
    <t>EQUI-305</t>
  </si>
  <si>
    <t>EQUI-310</t>
  </si>
  <si>
    <t>EQUI-315</t>
  </si>
  <si>
    <t>EQUI-320</t>
  </si>
  <si>
    <t>EQUI-325</t>
  </si>
  <si>
    <t>EQUI-330</t>
  </si>
  <si>
    <t>EQUI-335</t>
  </si>
  <si>
    <t>EQUI-340</t>
  </si>
  <si>
    <t>EQUI-345</t>
  </si>
  <si>
    <t>EQUI-350</t>
  </si>
  <si>
    <t>EQUI-355</t>
  </si>
  <si>
    <t>EQUI-360</t>
  </si>
  <si>
    <t>EQUI-365</t>
  </si>
  <si>
    <t>EQUI-370</t>
  </si>
  <si>
    <t>EQUI-375</t>
  </si>
  <si>
    <t>EQUI-380</t>
  </si>
  <si>
    <t>EQUI-385</t>
  </si>
  <si>
    <t>EQUI-390</t>
  </si>
  <si>
    <t>EQUI-395</t>
  </si>
  <si>
    <t>EQUI-400</t>
  </si>
  <si>
    <t>EQUI-405</t>
  </si>
  <si>
    <t>EQUI-410</t>
  </si>
  <si>
    <t>EQUI-415</t>
  </si>
  <si>
    <t>EQUI-420</t>
  </si>
  <si>
    <t>EQUI-425</t>
  </si>
  <si>
    <t>EQUI-430</t>
  </si>
  <si>
    <t>EQUI-435</t>
  </si>
  <si>
    <t>EQUI-440</t>
  </si>
  <si>
    <t>EQUI-445</t>
  </si>
  <si>
    <t>EQUI-450</t>
  </si>
  <si>
    <t>EQUI-455</t>
  </si>
  <si>
    <t>EQUI-460</t>
  </si>
  <si>
    <t>EQUI-465</t>
  </si>
  <si>
    <t>EQUI-470</t>
  </si>
  <si>
    <t>EQUI-475</t>
  </si>
  <si>
    <t>EQUI-480</t>
  </si>
  <si>
    <t>EQUI-485</t>
  </si>
  <si>
    <t>EQUI-490</t>
  </si>
  <si>
    <t>EQUI-495</t>
  </si>
  <si>
    <t>EQUI-500</t>
  </si>
  <si>
    <t>EQUI-505</t>
  </si>
  <si>
    <t>EQUI-510</t>
  </si>
  <si>
    <t>EQUI-515</t>
  </si>
  <si>
    <t>EQUI-520</t>
  </si>
  <si>
    <t>EQUI-525</t>
  </si>
  <si>
    <t>EQUI-530</t>
  </si>
  <si>
    <t>EQUI-535</t>
  </si>
  <si>
    <t>EQUI-540</t>
  </si>
  <si>
    <t>EQUI-545</t>
  </si>
  <si>
    <t>EQUI-550</t>
  </si>
  <si>
    <t>EQUI-555</t>
  </si>
  <si>
    <t>EQUI-560</t>
  </si>
  <si>
    <t>EQUI-565</t>
  </si>
  <si>
    <t>EQUI-570</t>
  </si>
  <si>
    <t>EQUI-575</t>
  </si>
  <si>
    <t>EQUI-580</t>
  </si>
  <si>
    <t>EQUI-585</t>
  </si>
  <si>
    <t>EQUI-590</t>
  </si>
  <si>
    <t>EQUI-595</t>
  </si>
  <si>
    <t>EQUI-600</t>
  </si>
  <si>
    <t>EQUI-605</t>
  </si>
  <si>
    <t>EQUI-610</t>
  </si>
  <si>
    <t>EQUI-615</t>
  </si>
  <si>
    <t>EQUI-620</t>
  </si>
  <si>
    <t>EQUI-625</t>
  </si>
  <si>
    <t>EQUI-630</t>
  </si>
  <si>
    <t>EQUI-635</t>
  </si>
  <si>
    <t>EQUI-640</t>
  </si>
  <si>
    <t>EQUI-645</t>
  </si>
  <si>
    <t>EQUI-650</t>
  </si>
  <si>
    <t>EQUI-655</t>
  </si>
  <si>
    <t>EQUI-660</t>
  </si>
  <si>
    <r>
      <t>Una vez que ya tiene elaboradas la Matrices de sus Precios Unitarios automaticamente el Programa ha agrupado los Precios Unitarios por Partidas de acuerdo a la identificacion previa. Para la creacion de su Presupuesto Haga Click en "Crear Presupuesto" y siga los siguientes pasos</t>
    </r>
    <r>
      <rPr>
        <sz val="11"/>
        <rFont val="Arial"/>
        <family val="2"/>
      </rPr>
      <t>:
1.- Haga Click en la primer Partida que desea aparezca en su Presupuesto,
2.- Elija los Conceptos que desea incluir en su Presupuesto, solo haga click para seleccionarlo ( si desea removerlo solo vuelva hacer click en el mismo).
3.- Repita el paso anterior tantos conceptos desee incluir para todas las Partidas que dese considerar.
4.- Haga Click en "Crear Presupuesto" para terminar la elaboracion.</t>
    </r>
  </si>
  <si>
    <t>Mantenimiento del Programa e Informacion</t>
  </si>
  <si>
    <t>Dias Equivalentes por Horas Extras</t>
  </si>
  <si>
    <t>Prestaciones por Contrato de Trabajo</t>
  </si>
  <si>
    <t>Prima Dominical</t>
  </si>
  <si>
    <t>Salario Base de la Empresa</t>
  </si>
  <si>
    <t>III. Dias Trabajados anualmente</t>
  </si>
  <si>
    <t>IV. Disa No Trabajados</t>
  </si>
  <si>
    <t>Domingos</t>
  </si>
  <si>
    <t>Dias Festivos por Ley</t>
  </si>
  <si>
    <t>Dias por Costumbre</t>
  </si>
  <si>
    <t>Dias Sindicato</t>
  </si>
  <si>
    <t>Vacaciones</t>
  </si>
  <si>
    <t>Permisos y Enfermedades</t>
  </si>
  <si>
    <t>Condiciones Climatologicas</t>
  </si>
  <si>
    <t>Calculos</t>
  </si>
  <si>
    <t>Total dias Trabajados anualmente</t>
  </si>
  <si>
    <t>Factor Salario Base Integrado</t>
  </si>
  <si>
    <t>Salario Base Integrado</t>
  </si>
  <si>
    <t>Factor de Salario Real Integrado</t>
  </si>
  <si>
    <t>Factor de Indirectos el cual depende directamente de los gastos directos e indirectos en la administracion de su obra para calcularlo haga click en la Hoja FacInd 
Factor de Salario Real, para el calculo del Salario Real que le sera remunerado al trabajador es necesario Integrarlo con todos los gastos y prestaciones que por ley tiene derecho
Porcentaje de Herramienta este se aplicara como un porcentaje sobre la Obra de Mano el cual se considera en un rango de 2% a 6%
Informacion general de Ud. y su Obra, para cada uno de sus trabajos Ud. puede cambiar esta identificaciones.</t>
  </si>
  <si>
    <t xml:space="preserve">Insumos </t>
  </si>
  <si>
    <r>
      <t>Partida</t>
    </r>
    <r>
      <rPr>
        <sz val="20"/>
        <color indexed="9"/>
        <rFont val="Arial"/>
      </rPr>
      <t xml:space="preserve"> 
</t>
    </r>
    <r>
      <rPr>
        <sz val="16"/>
        <color indexed="9"/>
        <rFont val="Arial"/>
        <family val="2"/>
      </rPr>
      <t>Inspeccion General</t>
    </r>
  </si>
  <si>
    <t>Insumo
Obra de Mano</t>
  </si>
  <si>
    <t>Partida
Acarreos</t>
  </si>
  <si>
    <t>Partida 
Jardineria</t>
  </si>
  <si>
    <t>Partidas
Alumbrado Exterior</t>
  </si>
  <si>
    <t>Partida 
Area Exterior</t>
  </si>
  <si>
    <t>Partida 
Urbanizacion</t>
  </si>
  <si>
    <t>Partida 
Muebles de Madera</t>
  </si>
  <si>
    <t>Partida 
Tapiceria</t>
  </si>
  <si>
    <t>Partida 
Alfombras</t>
  </si>
  <si>
    <t>Partida 
Yeso</t>
  </si>
  <si>
    <t>Partida 
Pintura</t>
  </si>
  <si>
    <t>Partida 
Acabados Generales</t>
  </si>
  <si>
    <t>Partida 
Carpinteria</t>
  </si>
  <si>
    <t>Partida 
Plafones y Lambrines</t>
  </si>
  <si>
    <t>Almacen del Norte del Norte S.A de C.V.</t>
  </si>
  <si>
    <t xml:space="preserve">  P. U. </t>
  </si>
  <si>
    <t>Camino Sta. Teresa</t>
  </si>
  <si>
    <t xml:space="preserve">                      Descripcion</t>
  </si>
  <si>
    <t>Herramienta</t>
  </si>
  <si>
    <t>Factores de</t>
  </si>
  <si>
    <t>Elaboracion de Matrices de Precios Unitarios</t>
  </si>
  <si>
    <t>Elaboracion del Presupuesto</t>
  </si>
  <si>
    <r>
      <t>Una vez que Ud. Ya tiene tos los Insumos que intervienen en la elabporacion de su presupuesto el siguiente paso es elaborar las Matrices de sus Precios Unitarios:</t>
    </r>
    <r>
      <rPr>
        <sz val="11"/>
        <rFont val="Arial"/>
        <family val="2"/>
      </rPr>
      <t xml:space="preserve">                                                                                                                                                                          1.- </t>
    </r>
    <r>
      <rPr>
        <sz val="11"/>
        <color indexed="17"/>
        <rFont val="Arial"/>
        <family val="2"/>
      </rPr>
      <t>Elija la Partida a la cual pertenecera este Precio Unitario</t>
    </r>
    <r>
      <rPr>
        <sz val="11"/>
        <rFont val="Arial"/>
        <family val="2"/>
      </rPr>
      <t xml:space="preserve">, I dentifica a que Partida pertenece este  
     Precio Unitario, con esto una vez que termine la elaboracion del Precio Unitario seran incluidos en la 
     Hoja de la Partida que selecciono previamente el Codigo, Descripcion, Unidad, Precio Unitario.                                                                                      2.- </t>
    </r>
    <r>
      <rPr>
        <sz val="11"/>
        <color indexed="17"/>
        <rFont val="Arial"/>
        <family val="2"/>
      </rPr>
      <t>Descriva claramente el Concepto de la Matriz de su Precio Unitario</t>
    </r>
    <r>
      <rPr>
        <sz val="11"/>
        <rFont val="Arial"/>
        <family val="2"/>
      </rPr>
      <t xml:space="preserve">. en esta descripcion del 
     Concepto Ud. deve de descrivir en que consiste, los alcances del P.U. que incluye y que no incluye, 
     de manera de no dejar alguna duda sobre los alcances del P.U.                                                            
 3.- </t>
    </r>
    <r>
      <rPr>
        <sz val="11"/>
        <color indexed="17"/>
        <rFont val="Arial"/>
        <family val="2"/>
      </rPr>
      <t>Unidad de Medida</t>
    </r>
    <r>
      <rPr>
        <sz val="11"/>
        <rFont val="Arial"/>
        <family val="2"/>
      </rPr>
      <t xml:space="preserve">, identifique en que Unidad se cuantificara este P.U.                                 
 4.- </t>
    </r>
    <r>
      <rPr>
        <sz val="11"/>
        <color indexed="17"/>
        <rFont val="Arial"/>
        <family val="2"/>
      </rPr>
      <t>Elejir la Obra de Mano</t>
    </r>
    <r>
      <rPr>
        <sz val="11"/>
        <rFont val="Arial"/>
        <family val="2"/>
      </rPr>
      <t xml:space="preserve"> necesaria para la ejecucion de los trabajos de acuerdo al rendimiento por la 
     Unidad de Medida.                                                           
 5.- </t>
    </r>
    <r>
      <rPr>
        <sz val="11"/>
        <color indexed="17"/>
        <rFont val="Arial"/>
        <family val="2"/>
      </rPr>
      <t>Elejir los Materiales</t>
    </r>
    <r>
      <rPr>
        <sz val="11"/>
        <rFont val="Arial"/>
        <family val="2"/>
      </rPr>
      <t xml:space="preserve"> que se necesiten para la elaboracion del P.U. considerando las cantidades 
     necesaria de acuerdo a la Unidad de Medida.                                                                     
 6.- </t>
    </r>
    <r>
      <rPr>
        <sz val="11"/>
        <color indexed="17"/>
        <rFont val="Arial"/>
        <family val="2"/>
      </rPr>
      <t>Elejir la Maquinaria</t>
    </r>
    <r>
      <rPr>
        <sz val="11"/>
        <rFont val="Arial"/>
        <family val="2"/>
      </rPr>
      <t xml:space="preserve"> que se necesite para la ejecucion del P.U.</t>
    </r>
  </si>
  <si>
    <t>Partida / Clave</t>
  </si>
  <si>
    <t>Para el mejor funcionamiento del programa Le recomendamos no alterar ninguna celda que este blockeada</t>
  </si>
  <si>
    <t xml:space="preserve">                 Descripccion</t>
  </si>
  <si>
    <t>Cantidad</t>
  </si>
  <si>
    <t>Sub Total</t>
  </si>
  <si>
    <t xml:space="preserve">    Total</t>
  </si>
  <si>
    <t>NO MUEVA ESTAS CELDAS</t>
  </si>
  <si>
    <t>Costo Unitario</t>
  </si>
  <si>
    <t>Costo Horario</t>
  </si>
  <si>
    <t>Factor de Herramienta (%) :</t>
  </si>
  <si>
    <t>Factor de Indirectos (%):</t>
  </si>
  <si>
    <t xml:space="preserve">E X P L O C I O N   DE   M A Q U I N A R I A  </t>
  </si>
  <si>
    <t xml:space="preserve">E X P L O C I O N   DE   O B R A   DE   M A N O  </t>
  </si>
  <si>
    <t xml:space="preserve">E X P L O C I O N   DE   M A T E R I A L E S  </t>
  </si>
  <si>
    <t>Remodelacion General de Oficinas Generales</t>
  </si>
  <si>
    <t>Identificacion del Proyecto de Obra</t>
  </si>
  <si>
    <t>Nombre de la Obra:</t>
  </si>
  <si>
    <t>Clave</t>
  </si>
  <si>
    <t>Nombre del Cliente:</t>
  </si>
  <si>
    <t>Ubicacion de la Obra:</t>
  </si>
  <si>
    <t>Nombre de su Empresa:</t>
  </si>
  <si>
    <t>Cliente:</t>
  </si>
  <si>
    <t>Obra:</t>
  </si>
  <si>
    <t>Ubicacion:</t>
  </si>
  <si>
    <t xml:space="preserve">Procedimiento </t>
  </si>
  <si>
    <t>Estructura del Programa</t>
  </si>
  <si>
    <r>
      <t xml:space="preserve">Como se muestra en el diagrama de flujo de la figura anterior la estructura esta en base al procedimiento tradicional de la elaboracion de Presupuestos en la Industria de Construccion para los Paises de Habla Ispana:   </t>
    </r>
    <r>
      <rPr>
        <sz val="12"/>
        <color indexed="12"/>
        <rFont val="Arial"/>
        <family val="2"/>
      </rPr>
      <t xml:space="preserve">Informacion general de su Obra: </t>
    </r>
    <r>
      <rPr>
        <sz val="12"/>
        <rFont val="Arial"/>
        <family val="2"/>
      </rPr>
      <t xml:space="preserve">(Ubicacion de la Obra, Nombre de su Cliente ), </t>
    </r>
    <r>
      <rPr>
        <sz val="12"/>
        <color indexed="12"/>
        <rFont val="Arial"/>
        <family val="2"/>
      </rPr>
      <t xml:space="preserve">Informacion general de su Empresa:  </t>
    </r>
    <r>
      <rPr>
        <sz val="12"/>
        <rFont val="Arial"/>
        <family val="2"/>
      </rPr>
      <t xml:space="preserve">(Nombre de su Empresa) </t>
    </r>
    <r>
      <rPr>
        <sz val="12"/>
        <color indexed="12"/>
        <rFont val="Arial"/>
        <family val="2"/>
      </rPr>
      <t xml:space="preserve">Parametros Generales de su Obra, </t>
    </r>
    <r>
      <rPr>
        <sz val="12"/>
        <rFont val="Arial"/>
        <family val="2"/>
      </rPr>
      <t>(Factor de Indirectos, Factor de Salario Real, Porcentaje de Herramienta),</t>
    </r>
    <r>
      <rPr>
        <sz val="12"/>
        <color indexed="12"/>
        <rFont val="Arial"/>
        <family val="2"/>
      </rPr>
      <t xml:space="preserve">  Informacion General de los Insumos de la Obra, </t>
    </r>
    <r>
      <rPr>
        <sz val="12"/>
        <rFont val="Arial"/>
        <family val="2"/>
      </rPr>
      <t xml:space="preserve">( Obra de Mano, Materiales, Maquinaria), </t>
    </r>
    <r>
      <rPr>
        <sz val="12"/>
        <color indexed="12"/>
        <rFont val="Arial"/>
        <family val="2"/>
      </rPr>
      <t xml:space="preserve">Estructura de su Presupuesto </t>
    </r>
    <r>
      <rPr>
        <sz val="12"/>
        <rFont val="Arial"/>
        <family val="2"/>
      </rPr>
      <t>( Partidas Generales de Trabajo) y en base a este</t>
    </r>
    <r>
      <rPr>
        <sz val="12"/>
        <color indexed="12"/>
        <rFont val="Arial"/>
        <family val="2"/>
      </rPr>
      <t xml:space="preserve"> El Presupuesto General de Obra</t>
    </r>
    <r>
      <rPr>
        <sz val="12"/>
        <rFont val="Arial"/>
        <family val="2"/>
      </rPr>
      <t xml:space="preserve">.(Integracion de la Partidas Presupuestales de Trabajo con las Cantidades de Obra Reales).                                                                                  </t>
    </r>
  </si>
  <si>
    <r>
      <t>Informacion General</t>
    </r>
    <r>
      <rPr>
        <b/>
        <sz val="18"/>
        <color indexed="17"/>
        <rFont val="BankGothic Md BT"/>
        <family val="2"/>
      </rPr>
      <t xml:space="preserve">
</t>
    </r>
    <r>
      <rPr>
        <b/>
        <sz val="10"/>
        <color indexed="10"/>
        <rFont val="BankGothic Md BT"/>
      </rPr>
      <t>No Mueva la Informacion de Ninguna de Estas Celdas</t>
    </r>
  </si>
  <si>
    <t>Factor de Salario Real :</t>
  </si>
  <si>
    <t>Factores Generales</t>
  </si>
  <si>
    <t>Precio Unitario</t>
  </si>
  <si>
    <t>Unidad</t>
  </si>
  <si>
    <t>Total</t>
  </si>
  <si>
    <t>Informacion General y Uso del Programa</t>
  </si>
  <si>
    <t>Como iniciar un presupuesto desde el Inicio?</t>
  </si>
  <si>
    <t>Factor de Indirectos</t>
  </si>
  <si>
    <t>Factor de Salario Real</t>
  </si>
  <si>
    <t>M3</t>
  </si>
  <si>
    <t>TON</t>
  </si>
  <si>
    <t>Descripcion</t>
  </si>
  <si>
    <t>Codigo</t>
  </si>
  <si>
    <t xml:space="preserve"> </t>
  </si>
  <si>
    <t>Partida 
Preliminares</t>
  </si>
  <si>
    <t>Partida 
Excavaciones</t>
  </si>
  <si>
    <t>Partida 
Concretos</t>
  </si>
  <si>
    <t>Partida
Aceros</t>
  </si>
  <si>
    <t>Primero respalde el programa principal en otro folder de trabajo, posteriormente inicie colocando los Factores generales por ejemplo Factor de Herramineta, Factor de Indirectos, Factor de Salario Real, tambien es importante la Identidicacion de La obra y de Ud. como contratista o Empresa, despues inicie a crear los Precios Basicos si es que los hay y los Precios Unitarios, una vez creados se generan automaticamente las partidas en las cuales se almacenaran los Precios Unitarios dependiendo de la especialidad del P.U.</t>
  </si>
  <si>
    <t>1. Honorarios Sueldos y Prestaciones</t>
  </si>
  <si>
    <t>Personal Directivo</t>
  </si>
  <si>
    <t>Personal Tecnico</t>
  </si>
  <si>
    <t>Personal Administrativo</t>
  </si>
  <si>
    <t>Personal de Servicio</t>
  </si>
  <si>
    <t>II. Depreciacion, Mantenimiento y Rentas</t>
  </si>
  <si>
    <t>Edificios y Locales</t>
  </si>
  <si>
    <t>Locales de Mantenimiento</t>
  </si>
  <si>
    <t>Bodegas</t>
  </si>
  <si>
    <t>Instalaciones Generales</t>
  </si>
  <si>
    <t>Muebles y Enceres</t>
  </si>
  <si>
    <t>III. Servicios Externos y Consultoria</t>
  </si>
  <si>
    <t>Estudios e Investigaciones</t>
  </si>
  <si>
    <t>Cursos y Capacitacion</t>
  </si>
  <si>
    <t>IV. Fletes y Acarreos</t>
  </si>
  <si>
    <t>Equipos de Construccion</t>
  </si>
  <si>
    <t>Mobiliario</t>
  </si>
  <si>
    <t>V. Gastos de Oficina</t>
  </si>
  <si>
    <t>Correo y Comunicaciones</t>
  </si>
  <si>
    <t>Papeleria y Utiles</t>
  </si>
  <si>
    <t>Copias</t>
  </si>
  <si>
    <t>Energia Electrica</t>
  </si>
  <si>
    <t>Consumos Menores</t>
  </si>
  <si>
    <t>VI. Seguros y Fianzas</t>
  </si>
  <si>
    <t>Servicios</t>
  </si>
  <si>
    <t>Fianzas</t>
  </si>
  <si>
    <t>VII. Trabajos Auxiliares</t>
  </si>
  <si>
    <t>Oficina de Obra</t>
  </si>
  <si>
    <t>Bodega de Obra</t>
  </si>
  <si>
    <t>Letreros y Senales</t>
  </si>
  <si>
    <t>I. Datos Generales</t>
  </si>
  <si>
    <t>Prestaciones en Especie</t>
  </si>
  <si>
    <t>Prestaciones en Dinero</t>
  </si>
  <si>
    <t>Invalidez y Vida</t>
  </si>
  <si>
    <t>Cesantia en edad Avanzada</t>
  </si>
  <si>
    <t>Riesgos de Trabajo</t>
  </si>
  <si>
    <t>Guarderias</t>
  </si>
  <si>
    <t>Salario Base</t>
  </si>
  <si>
    <t>Cuota Fija</t>
  </si>
  <si>
    <t>Exedente de Salario Base</t>
  </si>
  <si>
    <t>II. Dias Pagados Anualmente</t>
  </si>
  <si>
    <t>Dias Calendario</t>
  </si>
  <si>
    <t>Prima Vacacional</t>
  </si>
  <si>
    <t>Aguinaldo por Ley</t>
  </si>
  <si>
    <t xml:space="preserve">Insumos de Obra de Mano esta se considera como la fuerza de trabajo necesaria para la ejecucion de sus trabajos. Ingrese la Obra de Mano directamente en la Hoja " OdeMano"
Insumos de Materales, los Materales necesarios para la correcta ejecucion de sus trabajos, especificando los costos reales. Ingrese los Materiales directamente en la Hoja " Material "
Insumos de Maquinaria, la Maquinaria en caso se considera necesaria para la ejecucion de los trabajos. Ingrese la Maquinaria directamente en la Hoja " Maquinaria "
</t>
  </si>
  <si>
    <t>KG</t>
  </si>
  <si>
    <t>PT</t>
  </si>
  <si>
    <t>M2</t>
  </si>
  <si>
    <t>ML</t>
  </si>
  <si>
    <t>Insumo
Materiales</t>
  </si>
  <si>
    <t>Insumo
Maquinaria</t>
  </si>
  <si>
    <t>Factor de Escalacion de Obra de Mano</t>
  </si>
  <si>
    <t>Factor de Escalacion para los Materiales</t>
  </si>
  <si>
    <t>Constructora Santa Fe</t>
  </si>
  <si>
    <t>Le recomendamos tener actualizados los Insumos de la Obra de Mano, Materiales y Maquinaria con la escalacion respectiva</t>
  </si>
  <si>
    <t>Seleccione el factor de escalacion de Maquinaria</t>
  </si>
  <si>
    <t>No Modifique la Configuracion</t>
  </si>
  <si>
    <t>CANTIDAD</t>
  </si>
  <si>
    <t>UNIDAD</t>
  </si>
  <si>
    <t>COSTO</t>
  </si>
  <si>
    <t>TOTAL</t>
  </si>
  <si>
    <t>ALAMBRE RECOCIDO No. 16</t>
  </si>
  <si>
    <t>ALAMBRE RECOCIDO No. 18</t>
  </si>
  <si>
    <t>ARMADURA SOLDADA PARA CASTILLO ARMEX 15x15-4</t>
  </si>
  <si>
    <t>ARMADURA SOLDADA PARA CASTILLO ARMEX 15x20-4</t>
  </si>
  <si>
    <t>ARMADURA SOLDADA PARA CASTILLO ARMEX 15x25-4</t>
  </si>
  <si>
    <t>ARMADURA SOLDADA PARA CASTILLO ARMEX 15x30-4</t>
  </si>
  <si>
    <t>ARMADURA SOLDADA PARA CASTILLO ARMEX 12x20-4</t>
  </si>
  <si>
    <t>ARMADURA SOLDADA PARA CASTILLO ARMEX 12x25-4</t>
  </si>
  <si>
    <t>CLAVO DE 2 1/2" A 3 1/2"</t>
  </si>
  <si>
    <t>MALLA ELECTROSOLDADA TECNOMALLA 6x6-10/10</t>
  </si>
  <si>
    <t>VARILLA A. R. FY=6000 KG/CM2 No 2.5 (5/16")</t>
  </si>
  <si>
    <t>ALAMBRON LISO DE 1/4" (No. 2)</t>
  </si>
  <si>
    <t>VARILLA FY=4200 KG/CM2 No 3 (3/8")</t>
  </si>
  <si>
    <t>REFUERZO HORIZONTAL PARA MURO DE BLOCK</t>
  </si>
  <si>
    <t>FESTERMIX R.R</t>
  </si>
  <si>
    <t>CUB</t>
  </si>
  <si>
    <t>CALHIDRA EN SACO</t>
  </si>
  <si>
    <t>CEMENTO BLANCO EN SACO</t>
  </si>
  <si>
    <t>CEMENTO NORMAL GRIS TIPO I EN SACO</t>
  </si>
  <si>
    <t>MORTERO EN SACO</t>
  </si>
  <si>
    <t>CEMENTO GRIS R. RAPIDA</t>
  </si>
  <si>
    <t>CEME-TECH</t>
  </si>
  <si>
    <t>CEME-TECH-2</t>
  </si>
  <si>
    <t>PLASTOCEMENTO</t>
  </si>
  <si>
    <t>YESO EN SACO</t>
  </si>
  <si>
    <t>AGUA DE TOMA MUNICIPAL</t>
  </si>
  <si>
    <t>ARENA</t>
  </si>
  <si>
    <t>GRAVA</t>
  </si>
  <si>
    <t>GRAVA CEMENTADA</t>
  </si>
  <si>
    <t>POLVO DE MARMOL</t>
  </si>
  <si>
    <t>TEPETATE PARA PLATAFORMA DE CIMENTACION</t>
  </si>
  <si>
    <t>POLIETILENO TUB. COLOR NEGRO CAL. 600, AISLANTE IMPERM. /LOSA DE CIMENT. Y TERRENO COMPACT.NAT.</t>
  </si>
  <si>
    <t>AZULEJO 11x11 DIAMANTE (BRILLANTE) LAMOSA</t>
  </si>
  <si>
    <t>AZULEJO 11x11, 9 CUADROS LAMOSA</t>
  </si>
  <si>
    <t>BLOCK DE CONCRETO LIGERO 12x20x40 CM. CON FLETE</t>
  </si>
  <si>
    <t>MIL</t>
  </si>
  <si>
    <t>BLOCK DE CONCRETO LIGERO 15x20x40 CM. CON FLETE</t>
  </si>
  <si>
    <t>BOVEDILLA DE ESPUMA DE POLIESTIRENO PARA ALIGERAR LOSA</t>
  </si>
  <si>
    <t>ESPUMA DE POLIESTIRENO PARA ALIGERAR LOSA</t>
  </si>
  <si>
    <t>ACEITE DORADO NORMAL PEMEX</t>
  </si>
  <si>
    <t>LT</t>
  </si>
  <si>
    <t>DIESEL</t>
  </si>
  <si>
    <t>GASOLINA NOVA PLUS</t>
  </si>
  <si>
    <t>CUADRILLA No. 103 (1 OP. DE REVOLV. DE 1 SACO + 7 PEONES)</t>
  </si>
  <si>
    <t>JOR</t>
  </si>
  <si>
    <t>JUEGO DE HERRAJES PARA VENTANA DE 2"</t>
  </si>
  <si>
    <t>JGO</t>
  </si>
  <si>
    <t>PERFILES DE FIERRO TUBULAR (DE LAMINA) 1/2" x 1"</t>
  </si>
  <si>
    <t>SOLDADURA INFRA DE 1/8"</t>
  </si>
  <si>
    <t>CARRETE DE HILO DE PLASTICO PARA TRAZO CALIBRE 10</t>
  </si>
  <si>
    <t>ROL</t>
  </si>
  <si>
    <t>NIVEL PARA MEDICION K-E, TIPO DUMPY, MODELO 503</t>
  </si>
  <si>
    <t>PZA</t>
  </si>
  <si>
    <t>TRANSITO PARA MEDICION K-E, MODELO CH5</t>
  </si>
  <si>
    <t>REVOLVEDORA PARA CONCRETO MIPSA-KOHLER R-10, 8 H.P., 1 SACO</t>
  </si>
  <si>
    <t>HORA</t>
  </si>
  <si>
    <t>BITUFLEX, IMPERMEABILIZANTE EMULSIONADO</t>
  </si>
  <si>
    <t>FIELTRO ASFALTICO, ROLLO DE 3.5 M.</t>
  </si>
  <si>
    <t>LADRILLO DE BARRO ROJO RECOCIDO 1.5x12.5x23.5 CM.</t>
  </si>
  <si>
    <t>LOSETA SANTA JULIA ESMALTADA DE 1.8x29x29 CM.</t>
  </si>
  <si>
    <t>ZOCLO SANTA JULIA SIN ESMALTE DE 1.3x7x30 MC.</t>
  </si>
  <si>
    <t>MADERA DE PINO DE 3A. EN DUELA DE 1"x4"</t>
  </si>
  <si>
    <t>MADERA DE PINO DE 3A. EN POLIN DE 4"x4"</t>
  </si>
  <si>
    <t>MADERA DE PINO DE 3A. EN TABLON DE 1 1/2"x12"</t>
  </si>
  <si>
    <t>TRIPLAY DE PINO DE 16 MM. 1 CARA</t>
  </si>
  <si>
    <t>HOJA</t>
  </si>
  <si>
    <t>APLANADORA TRES RODILLOS COMPACTO-HUBER DE 10 A 14 T 73 H. P.</t>
  </si>
  <si>
    <t>CAMION DE VOLTEO FAMSA DE 7 M3 MOTOR DIESEL 140 H. P.</t>
  </si>
  <si>
    <t>CARGADOR FRONTAL DE RUEDAS CATERPILLAR 910 MOT/DIESEL 65 H. P.</t>
  </si>
  <si>
    <t>JUEGO DE 4 LLANTAS P/CARGADOR FRONTAL 910 MED. 15-5-25</t>
  </si>
  <si>
    <t>JUEGO DE 6 LLANTAS P/CAMION MED. 11.00-20,12</t>
  </si>
  <si>
    <t>JUEGO DE 6 LLANTAS P/MOTONIVELADORA 210-B, 120-G</t>
  </si>
  <si>
    <t>MOTONIVELADORA CATERPILLAR 120 G MOTOR DIESEL 125 H.P.</t>
  </si>
  <si>
    <t>REVOLVEDORA MIPSA-KOHLER R-10, 8 H.P., 1 SACO</t>
  </si>
  <si>
    <t>TRACTOR SOBRE ORUGAS CATERPILLAR D4E MOTOR DIESEL 80 H. P.</t>
  </si>
  <si>
    <t>VIBRADOR DYNAPAC-KOHLER K-91, 4 H. P. LONGITUD 14 PIES</t>
  </si>
  <si>
    <t>ACCESORIOS PARA BAÑO DE PORCELANA I. S. L-500 7 PIEZAS COLOR</t>
  </si>
  <si>
    <t>BOTIQUIN GADI MODELO 110 (HOJAS CORREDIZAS) DE 40x60 CM.</t>
  </si>
  <si>
    <t>INODORO IDEAL STANDARD OLIMPICO, COLOR</t>
  </si>
  <si>
    <t>JUEGO DE PIJAS PARA INODORO</t>
  </si>
  <si>
    <t>JUNTAS PARA INODORO</t>
  </si>
  <si>
    <t>LAVABO CON PEDESTAL IDEAL STANDARD MAZATLAN, COLOR</t>
  </si>
  <si>
    <t>MEZCLADORA PARA LAVABO TALADROS JUNTA H. TRITON CROMO H-7406-T</t>
  </si>
  <si>
    <t>PINTURA ANTICORROSIVA (PRIMER) COMEX</t>
  </si>
  <si>
    <t>PINTURA COMEX VINIMEX</t>
  </si>
  <si>
    <t>PINTURA ESMALTE COMEX</t>
  </si>
  <si>
    <t>SELLADOR VINILICO COMEX</t>
  </si>
  <si>
    <t>THINER</t>
  </si>
  <si>
    <t>TABIQUE COMUN DE BARRO ROJO RECOCIDO DE 7x 14x28 CM.</t>
  </si>
  <si>
    <t>TABIQUE COMUN DE BARRO ROJO RECOCIDO DE 5.5x 12.5x25 CM.</t>
  </si>
  <si>
    <t>PEON</t>
  </si>
  <si>
    <t>PEON DE ALBAÑILERIA</t>
  </si>
  <si>
    <t>AGUADOR</t>
  </si>
  <si>
    <t>BANDERERO</t>
  </si>
  <si>
    <t>AYUDANTE CLASE B</t>
  </si>
  <si>
    <t>AYUDANTE DE ALBAÑILERIA</t>
  </si>
  <si>
    <t>AYUDANTE DE CARPINTERO DE OBRA NEGRA</t>
  </si>
  <si>
    <t>AYUDANTE DE FIERRERO</t>
  </si>
  <si>
    <t>AYUDANTE DE AZULEJERO</t>
  </si>
  <si>
    <t>AYUDANTE DE YESERO</t>
  </si>
  <si>
    <t>AYUDANTE DE PINTOR</t>
  </si>
  <si>
    <t>AYUDANTE DE HERRERO</t>
  </si>
  <si>
    <t>AYUDANTE DE SOLDADOR</t>
  </si>
  <si>
    <t>AYUDANTE DE OPERADOR</t>
  </si>
  <si>
    <t>AYUDANTE DE ELECTRICISTA</t>
  </si>
  <si>
    <t>AYUDANTE DE PLOMERO</t>
  </si>
  <si>
    <t>AYUDANTE DE MOSAIQUERO</t>
  </si>
  <si>
    <t>AYUDANTE DE PASTERO</t>
  </si>
  <si>
    <t>AYUDANTE DE CARPINTERO DE BANCO</t>
  </si>
  <si>
    <t>AYUDANTE DE VIDRIERO</t>
  </si>
  <si>
    <t>AYUDANTE DE ALUMINERO</t>
  </si>
  <si>
    <t>AYUDANTE DE TOPOGRAFO</t>
  </si>
  <si>
    <t>AYUDANTE DE TUBERO</t>
  </si>
  <si>
    <t>AYUDANTE DE CANTERO</t>
  </si>
  <si>
    <t>AYUDANTE DE RADIOLOGO</t>
  </si>
  <si>
    <t>AYUDANTE DE JARDINERO</t>
  </si>
  <si>
    <t>AYUDANTE DE HOJALATERO</t>
  </si>
  <si>
    <t>AYUDANTE DE MECANICO DE REFRIGERACION</t>
  </si>
  <si>
    <t>AYUDANTE CLASE A</t>
  </si>
  <si>
    <t>AYUDANTE DE MECANICO TORNERO</t>
  </si>
  <si>
    <t>AYUDANTE DE BARRETERO</t>
  </si>
  <si>
    <t>AYUDANTE DE LABORATORISTA</t>
  </si>
  <si>
    <t>OFICIAL ALBAÑIL</t>
  </si>
  <si>
    <t>CARPINTERO DE OBRA NEGRA</t>
  </si>
  <si>
    <t>FIERRERO OBRA NEGRA</t>
  </si>
  <si>
    <t>AZULEJERO</t>
  </si>
  <si>
    <t>YESERO</t>
  </si>
  <si>
    <t>PINTOR</t>
  </si>
  <si>
    <t>HERRERO EN TALLER</t>
  </si>
  <si>
    <t>SOLDADOR</t>
  </si>
  <si>
    <t>ELECTRICISTA</t>
  </si>
  <si>
    <t>PLOMERO</t>
  </si>
  <si>
    <t>MOSAIQUERO</t>
  </si>
  <si>
    <t>PASTERO</t>
  </si>
  <si>
    <t>CARPINTERO DE BANCO</t>
  </si>
  <si>
    <t>POBLADOR</t>
  </si>
  <si>
    <t>TUBERO LINEAS DE 1¬.</t>
  </si>
  <si>
    <t>TUBERO LINEAS DE 2¬.</t>
  </si>
  <si>
    <t>TALADOR</t>
  </si>
  <si>
    <t>JARDINERO</t>
  </si>
  <si>
    <t>OFICIAL AUXILIAR EN INSTALACION</t>
  </si>
  <si>
    <t>BARRETERO</t>
  </si>
  <si>
    <t>MANIOBRISTA DE MOTO BOMBA</t>
  </si>
  <si>
    <t>CADENERO</t>
  </si>
  <si>
    <t>AUXILIAR DE TOPOGRAFO</t>
  </si>
  <si>
    <t>TOMADOR DE TIEMPO</t>
  </si>
  <si>
    <t>CHECADOR DE MATERIALES</t>
  </si>
  <si>
    <t>ALBAÑIL ESPECIALIZADO</t>
  </si>
  <si>
    <t>CANTERO PARA RESTAURACION</t>
  </si>
  <si>
    <t>EBANISTA DE MUEBLES</t>
  </si>
  <si>
    <t>ALUMINERO</t>
  </si>
  <si>
    <t>SOLDADOR CALIFICADO</t>
  </si>
  <si>
    <t>MECANICO TORNERO</t>
  </si>
  <si>
    <t>TAPICERO</t>
  </si>
  <si>
    <t>MECANICO AUTOMOTRIZ</t>
  </si>
  <si>
    <t>ELECTRICISTA EN INSTALACION</t>
  </si>
  <si>
    <t>HERRERO EN CAMPO</t>
  </si>
  <si>
    <t>ELECTRICISTA BAJA TENSION</t>
  </si>
  <si>
    <t>ELECTRICISTA ALTA TENSION</t>
  </si>
  <si>
    <t>OFICIAL ELECTROMECANICO</t>
  </si>
  <si>
    <r>
      <t>para realizar la explocion haga click en &lt;</t>
    </r>
    <r>
      <rPr>
        <sz val="11"/>
        <color indexed="12"/>
        <rFont val="Arial"/>
        <family val="2"/>
      </rPr>
      <t>Precios Unitarios</t>
    </r>
    <r>
      <rPr>
        <sz val="11"/>
        <rFont val="Arial"/>
      </rPr>
      <t>&gt; &lt;</t>
    </r>
    <r>
      <rPr>
        <sz val="11"/>
        <color indexed="12"/>
        <rFont val="Arial"/>
        <family val="2"/>
      </rPr>
      <t>Explosion</t>
    </r>
    <r>
      <rPr>
        <sz val="11"/>
        <rFont val="Arial"/>
      </rPr>
      <t>&gt;&lt;</t>
    </r>
    <r>
      <rPr>
        <sz val="11"/>
        <color indexed="12"/>
        <rFont val="Arial"/>
        <family val="2"/>
      </rPr>
      <t>Obra de Mano</t>
    </r>
    <r>
      <rPr>
        <sz val="11"/>
        <rFont val="Arial"/>
      </rPr>
      <t>&gt;</t>
    </r>
  </si>
  <si>
    <t>TECNICO EN EMBOBINADO A</t>
  </si>
  <si>
    <t>TECNICO EN EMBOBINADO B</t>
  </si>
  <si>
    <t>MANIOBRISTA EN MONTAJE Y EQUIPO</t>
  </si>
  <si>
    <t>PLOMERO CALIFICADO</t>
  </si>
  <si>
    <t>VIDRIERO</t>
  </si>
  <si>
    <t>COLOCADOR</t>
  </si>
  <si>
    <t>CERRAJERO</t>
  </si>
  <si>
    <t>OFICIAL HOJALATERO</t>
  </si>
  <si>
    <t>MECANICO EN REFRIGERACION</t>
  </si>
  <si>
    <t>OPERADOR DE VIBRADOR</t>
  </si>
  <si>
    <t>OPERADOR DE BOMBA</t>
  </si>
  <si>
    <t>OPERADOR DE REVOLVEDORA DE 1/2 SACO</t>
  </si>
  <si>
    <t>OPERADOR DE REVOLVEDORA DE 1 SACO</t>
  </si>
  <si>
    <t>OPERADOR DE REVOLVEDORA DE 2 SACO</t>
  </si>
  <si>
    <t>OPERADOR DE MALACATE</t>
  </si>
  <si>
    <t>OPERADOR DE EQUIPO LIGERO</t>
  </si>
  <si>
    <t>OPERADOR DE VEHICULO MEDIANO</t>
  </si>
  <si>
    <t>OPERADOR DE VEHICULO PESADO</t>
  </si>
  <si>
    <t>OPERADOR DE MAQUINA PESADA</t>
  </si>
  <si>
    <t>OPERADOR DE PULIDORA</t>
  </si>
  <si>
    <t>OPERADOR DE CORTADORA</t>
  </si>
  <si>
    <t>OPERADOR DE PISTOLA DE AIRE</t>
  </si>
  <si>
    <t>OPERADOR DE BULDOZER</t>
  </si>
  <si>
    <t>CHOFER DE CAMION DE CARGA EN GENERAL</t>
  </si>
  <si>
    <t>CHOFER DE CAMIONETA CON GRUA</t>
  </si>
  <si>
    <t>CHOFER OPERADOR DE VEHICULO C/GRUA</t>
  </si>
  <si>
    <t>OPERADOR DE DRAGA</t>
  </si>
  <si>
    <t>OPERADOR DE TRAXCAVO NEUMATICO/ORUGA</t>
  </si>
  <si>
    <t>LABORATORISTA A</t>
  </si>
  <si>
    <t>LABORATORISTA B</t>
  </si>
  <si>
    <t>LABORATORISTA C</t>
  </si>
  <si>
    <t>LABORATORISTA D</t>
  </si>
  <si>
    <t>AUXILIAR DE LABORATORISTA E</t>
  </si>
  <si>
    <t>LABORATORISTA DE MECANICA DE SUELOS</t>
  </si>
  <si>
    <t>LABORATORISTA DE REVELADO</t>
  </si>
  <si>
    <t>SUPERVISOR DE LABORATORISTA A</t>
  </si>
  <si>
    <t>SUPERVISOR DE LABORATORISTA B</t>
  </si>
  <si>
    <t>JEFE DE LABORATORIO A</t>
  </si>
  <si>
    <t>JEFE DE LABORATORIO B</t>
  </si>
  <si>
    <t>CABO</t>
  </si>
  <si>
    <t>CABO DE OFICIOS</t>
  </si>
  <si>
    <t>CABO ELECTROMECANICO</t>
  </si>
  <si>
    <t>SOBRESTANTE EN GENERAL</t>
  </si>
  <si>
    <t>BODEGUERO</t>
  </si>
  <si>
    <t>VELADOR</t>
  </si>
  <si>
    <t>JEFE MANIOBRISTA</t>
  </si>
  <si>
    <t>AUXILIAR DE INGENIERO</t>
  </si>
  <si>
    <t>MAESTRO DE OBRA</t>
  </si>
  <si>
    <t>AYUDANTE DE OFICINA</t>
  </si>
  <si>
    <t>MECANOGRAFO (A)</t>
  </si>
  <si>
    <t>RECEPCIONISTA EN GENERAL</t>
  </si>
  <si>
    <t>TAQUIMECANOGRAFO EN ESPAÑOL</t>
  </si>
  <si>
    <t>SECRETARIA A</t>
  </si>
  <si>
    <t>SECRETARIA B</t>
  </si>
  <si>
    <t>SECRETARIA C</t>
  </si>
  <si>
    <t>DIBUJANTE A</t>
  </si>
  <si>
    <t>DIBUJANTE B</t>
  </si>
  <si>
    <t>DIBUJANTE C</t>
  </si>
  <si>
    <t>DIBUJANTE D</t>
  </si>
  <si>
    <t>AUXILIAR DE CONTABILIDAD</t>
  </si>
  <si>
    <t>AYUDANTE DE CONTADOR</t>
  </si>
  <si>
    <t>TECNICO RADIOLOGO</t>
  </si>
  <si>
    <t>TECNICO PERFORISTA</t>
  </si>
  <si>
    <t>PASANTE DE INGENIERO</t>
  </si>
  <si>
    <t>PASANTE DE ARQUITECTO</t>
  </si>
  <si>
    <t>CONTADOR A</t>
  </si>
  <si>
    <t>INGENIERO A</t>
  </si>
  <si>
    <t>INGENIERO B</t>
  </si>
  <si>
    <t>INGENIERO C</t>
  </si>
  <si>
    <t>INGENIERO D</t>
  </si>
  <si>
    <t>INGENIERO E</t>
  </si>
  <si>
    <t>INGENIERO F</t>
  </si>
  <si>
    <t>INGENIERO G</t>
  </si>
  <si>
    <t>INGENIERO H</t>
  </si>
  <si>
    <t>ARQUITECTO A</t>
  </si>
  <si>
    <t>ARQUITECTO B</t>
  </si>
  <si>
    <t>ARQUITECTO C</t>
  </si>
  <si>
    <t>ARQUITECTO D</t>
  </si>
  <si>
    <t>ARQUITECTO E</t>
  </si>
  <si>
    <t>ARQUITECTO F</t>
  </si>
  <si>
    <t>ARQUITECTO G</t>
  </si>
  <si>
    <t>ARQUITECTO H</t>
  </si>
  <si>
    <t>JEFE DE POZO</t>
  </si>
  <si>
    <t>PERFORADOR</t>
  </si>
  <si>
    <t>MECANICO</t>
  </si>
  <si>
    <t>AYUDANTE DE PERFORADOR (CHANGO)</t>
  </si>
  <si>
    <t>AYUDANTE DE PERFORACION (DE PISO)</t>
  </si>
  <si>
    <t>AYUDANTE DE MECANICO</t>
  </si>
  <si>
    <t>OPERADOR DE REGISTRO ELECTRICO O T.V.</t>
  </si>
  <si>
    <t>OBRAM-05</t>
  </si>
  <si>
    <t>OBRAM-10</t>
  </si>
  <si>
    <t>OBRAM-15</t>
  </si>
  <si>
    <t>OBRAM-20</t>
  </si>
  <si>
    <t>OBRAM-25</t>
  </si>
  <si>
    <t>OBRAM-30</t>
  </si>
  <si>
    <t>OBRAM-35</t>
  </si>
  <si>
    <t>OBRAM-40</t>
  </si>
  <si>
    <t>OBRAM-45</t>
  </si>
  <si>
    <t>OBRAM-50</t>
  </si>
  <si>
    <t>OBRAM-55</t>
  </si>
  <si>
    <t>OBRAM-60</t>
  </si>
  <si>
    <t>OBRAM-65</t>
  </si>
  <si>
    <t>OBRAM-70</t>
  </si>
  <si>
    <t>OBRAM-75</t>
  </si>
  <si>
    <t>OBRAM-80</t>
  </si>
  <si>
    <t>OBRAM-85</t>
  </si>
  <si>
    <t>OBRAM-90</t>
  </si>
  <si>
    <t>OBRAM-95</t>
  </si>
  <si>
    <t>OBRAM-100</t>
  </si>
  <si>
    <t>OBRAM-105</t>
  </si>
  <si>
    <t>OBRAM-110</t>
  </si>
  <si>
    <t>OBRAM-115</t>
  </si>
  <si>
    <t>OBRAM-120</t>
  </si>
  <si>
    <t>OBRAM-125</t>
  </si>
  <si>
    <t>OBRAM-130</t>
  </si>
  <si>
    <t>OBRAM-135</t>
  </si>
  <si>
    <t>OBRAM-140</t>
  </si>
  <si>
    <t>OBRAM-145</t>
  </si>
  <si>
    <t>OBRAM-150</t>
  </si>
  <si>
    <t>OBRAM-155</t>
  </si>
  <si>
    <t>OBRAM-160</t>
  </si>
  <si>
    <t>OBRAM-165</t>
  </si>
  <si>
    <t>OBRAM-170</t>
  </si>
  <si>
    <t>OBRAM-175</t>
  </si>
  <si>
    <t>OBRAM-180</t>
  </si>
  <si>
    <t>OBRAM-185</t>
  </si>
  <si>
    <t>OBRAM-190</t>
  </si>
  <si>
    <t>OBRAM-195</t>
  </si>
  <si>
    <t>OBRAM-200</t>
  </si>
  <si>
    <t>OBRAM-205</t>
  </si>
  <si>
    <t>OBRAM-210</t>
  </si>
  <si>
    <t>OBRAM-215</t>
  </si>
  <si>
    <t>OBRAM-220</t>
  </si>
  <si>
    <t>OBRAM-225</t>
  </si>
  <si>
    <t>OBRAM-230</t>
  </si>
  <si>
    <t>OBRAM-235</t>
  </si>
  <si>
    <t>OBRAM-240</t>
  </si>
  <si>
    <t>OBRAM-245</t>
  </si>
  <si>
    <t>OBRAM-250</t>
  </si>
  <si>
    <t>OBRAM-255</t>
  </si>
  <si>
    <t>OBRAM-260</t>
  </si>
  <si>
    <t>OBRAM-265</t>
  </si>
  <si>
    <t>OBRAM-270</t>
  </si>
  <si>
    <t>OBRAM-275</t>
  </si>
  <si>
    <t>OBRAM-280</t>
  </si>
  <si>
    <t>OBRAM-285</t>
  </si>
  <si>
    <t>OBRAM-290</t>
  </si>
  <si>
    <t>OBRAM-295</t>
  </si>
  <si>
    <t>OBRAM-300</t>
  </si>
  <si>
    <t>OBRAM-305</t>
  </si>
  <si>
    <t>OBRAM-310</t>
  </si>
  <si>
    <t>OBRAM-315</t>
  </si>
  <si>
    <t>OBRAM-320</t>
  </si>
  <si>
    <t>OBRAM-325</t>
  </si>
  <si>
    <t>OBRAM-330</t>
  </si>
  <si>
    <t>OBRAM-335</t>
  </si>
  <si>
    <t>OBRAM-340</t>
  </si>
  <si>
    <t>OBRAM-345</t>
  </si>
  <si>
    <t>OBRAM-350</t>
  </si>
  <si>
    <t>OBRAM-355</t>
  </si>
  <si>
    <t>OBRAM-360</t>
  </si>
  <si>
    <t>OBRAM-365</t>
  </si>
  <si>
    <t>OBRAM-370</t>
  </si>
  <si>
    <t>OBRAM-375</t>
  </si>
  <si>
    <t>OBRAM-380</t>
  </si>
  <si>
    <t>OBRAM-385</t>
  </si>
  <si>
    <t>OBRAM-390</t>
  </si>
  <si>
    <t>OBRAM-395</t>
  </si>
  <si>
    <t>OBRAM-400</t>
  </si>
  <si>
    <t>OBRAM-405</t>
  </si>
  <si>
    <t>OBRAM-410</t>
  </si>
  <si>
    <t>OBRAM-415</t>
  </si>
  <si>
    <t>OBRAM-420</t>
  </si>
  <si>
    <t>OBRAM-425</t>
  </si>
  <si>
    <t>OBRAM-430</t>
  </si>
  <si>
    <t>OBRAM-435</t>
  </si>
  <si>
    <t>OBRAM-440</t>
  </si>
  <si>
    <t>OBRAM-445</t>
  </si>
  <si>
    <t>OBRAM-450</t>
  </si>
  <si>
    <t>OBRAM-455</t>
  </si>
  <si>
    <t>OBRAM-460</t>
  </si>
  <si>
    <t>OBRAM-465</t>
  </si>
  <si>
    <t>OBRAM-470</t>
  </si>
  <si>
    <t>OBRAM-475</t>
  </si>
  <si>
    <t>OBRAM-480</t>
  </si>
  <si>
    <t>OBRAM-485</t>
  </si>
  <si>
    <t>OBRAM-490</t>
  </si>
  <si>
    <t>OBRAM-495</t>
  </si>
  <si>
    <t>OBRAM-500</t>
  </si>
  <si>
    <t>OBRAM-505</t>
  </si>
  <si>
    <t>OBRAM-510</t>
  </si>
  <si>
    <t>OBRAM-515</t>
  </si>
  <si>
    <t>OBRAM-520</t>
  </si>
  <si>
    <t>OBRAM-525</t>
  </si>
  <si>
    <t>OBRAM-530</t>
  </si>
  <si>
    <t>OBRAM-535</t>
  </si>
  <si>
    <t>OBRAM-540</t>
  </si>
  <si>
    <t>OBRAM-545</t>
  </si>
  <si>
    <t>OBRAM-550</t>
  </si>
  <si>
    <t>OBRAM-555</t>
  </si>
  <si>
    <t>OBRAM-560</t>
  </si>
  <si>
    <t>OBRAM-565</t>
  </si>
  <si>
    <t>OBRAM-570</t>
  </si>
  <si>
    <t>OBRAM-575</t>
  </si>
  <si>
    <t>OBRAM-580</t>
  </si>
  <si>
    <t>OBRAM-585</t>
  </si>
  <si>
    <t>OBRAM-590</t>
  </si>
  <si>
    <t>OBRAM-595</t>
  </si>
  <si>
    <t>OBRAM-600</t>
  </si>
  <si>
    <t>OBRAM-605</t>
  </si>
  <si>
    <t>OBRAM-610</t>
  </si>
  <si>
    <t>OBRAM-615</t>
  </si>
  <si>
    <t>OBRAM-620</t>
  </si>
  <si>
    <t>OBRAM-625</t>
  </si>
  <si>
    <t>OBRAM-630</t>
  </si>
  <si>
    <t>OBRAM-635</t>
  </si>
  <si>
    <t>OBRAM-640</t>
  </si>
  <si>
    <t>OBRAM-645</t>
  </si>
  <si>
    <t>OBRAM-650</t>
  </si>
  <si>
    <t>OBRAM-655</t>
  </si>
  <si>
    <t>OBRAM-660</t>
  </si>
  <si>
    <t>OBRAM-665</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</si>
</sst>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8" formatCode="&quot;$&quot;#,##0.00;[Red]\-&quot;$&quot;#,##0.00"/>
    <numFmt numFmtId="164" formatCode="&quot;$&quot;#,##0.00_);[Red]\(&quot;$&quot;#,##0.00\)"/>
    <numFmt numFmtId="165" formatCode="_(&quot;$&quot;* #,##0.00_);_(&quot;$&quot;* \(#,##0.00\);_(&quot;$&quot;* &quot;-&quot;??_);_(@_)"/>
    <numFmt numFmtId="166" formatCode="&quot;$&quot;#,##0.00"/>
    <numFmt numFmtId="167" formatCode="m/d/yy"/>
    <numFmt numFmtId="168" formatCode="#,##0.00_)"/>
    <numFmt numFmtId="169" formatCode="&quot;$&quot;#,##0.00_);[Blue]\(&quot;$&quot;#,##0.00\)"/>
    <numFmt numFmtId="170" formatCode="0.000"/>
    <numFmt numFmtId="171" formatCode="&quot;$&quot;\ #,##0.0_);[Red]\(&quot;$&quot;\ #,##0.0\)"/>
  </numFmts>
  <fonts count="51" x14ac:knownFonts="1">
    <font>
      <sz val="10"/>
      <name val="Arial"/>
    </font>
    <font>
      <sz val="10"/>
      <name val="Arial"/>
    </font>
    <font>
      <b/>
      <sz val="10"/>
      <name val="Arial"/>
      <family val="2"/>
    </font>
    <font>
      <sz val="10"/>
      <name val="Arial"/>
      <family val="2"/>
    </font>
    <font>
      <sz val="8"/>
      <name val="Arial"/>
      <family val="2"/>
    </font>
    <font>
      <i/>
      <sz val="8"/>
      <name val="Arial"/>
      <family val="2"/>
    </font>
    <font>
      <sz val="10"/>
      <name val="Arial"/>
    </font>
    <font>
      <b/>
      <sz val="14"/>
      <name val="Arial"/>
      <family val="2"/>
    </font>
    <font>
      <b/>
      <sz val="11"/>
      <name val="Arial"/>
      <family val="2"/>
    </font>
    <font>
      <sz val="11"/>
      <color indexed="12"/>
      <name val="Arial"/>
      <family val="2"/>
    </font>
    <font>
      <sz val="10"/>
      <color indexed="17"/>
      <name val="Arial"/>
    </font>
    <font>
      <sz val="10"/>
      <color indexed="10"/>
      <name val="Arial"/>
    </font>
    <font>
      <sz val="10"/>
      <color indexed="12"/>
      <name val="Arial"/>
      <family val="2"/>
    </font>
    <font>
      <b/>
      <sz val="18"/>
      <color indexed="17"/>
      <name val="BankGothic Md BT"/>
      <family val="2"/>
    </font>
    <font>
      <b/>
      <sz val="20"/>
      <color indexed="48"/>
      <name val="Arial"/>
      <family val="2"/>
    </font>
    <font>
      <sz val="10"/>
      <color indexed="9"/>
      <name val="Arial"/>
    </font>
    <font>
      <b/>
      <sz val="10"/>
      <color indexed="12"/>
      <name val="Arial"/>
      <family val="2"/>
    </font>
    <font>
      <b/>
      <sz val="10"/>
      <color indexed="10"/>
      <name val="BankGothic Md BT"/>
    </font>
    <font>
      <b/>
      <sz val="20"/>
      <color indexed="12"/>
      <name val="BankGothic Md BT"/>
    </font>
    <font>
      <sz val="20"/>
      <color indexed="9"/>
      <name val="Arial"/>
    </font>
    <font>
      <b/>
      <sz val="16"/>
      <name val="Arial"/>
      <family val="2"/>
    </font>
    <font>
      <sz val="12"/>
      <name val="Arial"/>
      <family val="2"/>
    </font>
    <font>
      <sz val="12"/>
      <color indexed="12"/>
      <name val="Arial"/>
      <family val="2"/>
    </font>
    <font>
      <b/>
      <sz val="16"/>
      <color indexed="48"/>
      <name val="Arial"/>
      <family val="2"/>
    </font>
    <font>
      <sz val="16"/>
      <name val="Arial"/>
    </font>
    <font>
      <b/>
      <sz val="10"/>
      <color indexed="9"/>
      <name val="Arial"/>
      <family val="2"/>
    </font>
    <font>
      <b/>
      <sz val="20"/>
      <color indexed="12"/>
      <name val="Arial"/>
      <family val="2"/>
    </font>
    <font>
      <sz val="12"/>
      <color indexed="9"/>
      <name val="Arial"/>
      <family val="2"/>
    </font>
    <font>
      <sz val="16"/>
      <color indexed="9"/>
      <name val="Arial"/>
      <family val="2"/>
    </font>
    <font>
      <sz val="14"/>
      <color indexed="9"/>
      <name val="Arial"/>
    </font>
    <font>
      <sz val="14"/>
      <color indexed="9"/>
      <name val="Arial"/>
      <family val="2"/>
    </font>
    <font>
      <b/>
      <i/>
      <sz val="12"/>
      <name val="Arial"/>
      <family val="2"/>
    </font>
    <font>
      <b/>
      <i/>
      <sz val="12"/>
      <color indexed="12"/>
      <name val="Arial"/>
      <family val="2"/>
    </font>
    <font>
      <sz val="11"/>
      <name val="Arial"/>
      <family val="2"/>
    </font>
    <font>
      <sz val="11"/>
      <color indexed="17"/>
      <name val="Arial"/>
      <family val="2"/>
    </font>
    <font>
      <b/>
      <sz val="12"/>
      <color indexed="12"/>
      <name val="Arial"/>
      <family val="2"/>
    </font>
    <font>
      <b/>
      <sz val="12"/>
      <color indexed="10"/>
      <name val="Arial"/>
      <family val="2"/>
    </font>
    <font>
      <vertAlign val="subscript"/>
      <sz val="11"/>
      <name val="Arial"/>
      <family val="2"/>
    </font>
    <font>
      <sz val="11"/>
      <name val="Arial"/>
    </font>
    <font>
      <sz val="12"/>
      <name val="Arial"/>
    </font>
    <font>
      <sz val="10"/>
      <color indexed="13"/>
      <name val="Arial"/>
    </font>
    <font>
      <sz val="18"/>
      <color indexed="12"/>
      <name val="Arial"/>
    </font>
    <font>
      <sz val="8"/>
      <name val="Arial"/>
    </font>
    <font>
      <sz val="10"/>
      <name val="Stylus BT"/>
      <family val="2"/>
    </font>
    <font>
      <b/>
      <sz val="8"/>
      <color indexed="12"/>
      <name val="Arial"/>
      <family val="2"/>
    </font>
    <font>
      <b/>
      <sz val="9"/>
      <name val="Arial"/>
      <family val="2"/>
    </font>
    <font>
      <b/>
      <sz val="11"/>
      <color indexed="12"/>
      <name val="Arial"/>
      <family val="2"/>
    </font>
    <font>
      <sz val="20"/>
      <color indexed="81"/>
      <name val="Tahoma"/>
      <family val="2"/>
    </font>
    <font>
      <b/>
      <sz val="20"/>
      <color indexed="81"/>
      <name val="Tahoma"/>
      <family val="2"/>
    </font>
    <font>
      <sz val="14"/>
      <color indexed="12"/>
      <name val="Arial"/>
      <family val="2"/>
    </font>
    <font>
      <sz val="14"/>
      <color indexed="10"/>
      <name val="Arial"/>
      <family val="2"/>
    </font>
  </fonts>
  <fills count="7">
    <fill>
      <patternFill patternType="none"/>
    </fill>
    <fill>
      <patternFill patternType="gray125"/>
    </fill>
    <fill>
      <patternFill patternType="solid">
        <fgColor indexed="13"/>
        <bgColor indexed="64"/>
      </patternFill>
    </fill>
    <fill>
      <patternFill patternType="solid">
        <fgColor indexed="22"/>
        <bgColor indexed="64"/>
      </patternFill>
    </fill>
    <fill>
      <patternFill patternType="solid">
        <fgColor indexed="9"/>
        <bgColor indexed="64"/>
      </patternFill>
    </fill>
    <fill>
      <patternFill patternType="lightTrellis"/>
    </fill>
    <fill>
      <patternFill patternType="solid">
        <fgColor indexed="43"/>
        <bgColor indexed="64"/>
      </patternFill>
    </fill>
  </fills>
  <borders count="43">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right/>
      <top style="medium">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8"/>
      </left>
      <right style="medium">
        <color indexed="8"/>
      </right>
      <top style="medium">
        <color indexed="8"/>
      </top>
      <bottom style="medium">
        <color indexed="8"/>
      </bottom>
      <diagonal/>
    </border>
    <border>
      <left style="medium">
        <color indexed="14"/>
      </left>
      <right style="medium">
        <color indexed="14"/>
      </right>
      <top style="medium">
        <color indexed="14"/>
      </top>
      <bottom style="medium">
        <color indexed="14"/>
      </bottom>
      <diagonal/>
    </border>
    <border>
      <left/>
      <right/>
      <top style="medium">
        <color indexed="14"/>
      </top>
      <bottom style="double">
        <color indexed="64"/>
      </bottom>
      <diagonal/>
    </border>
    <border>
      <left style="thick">
        <color indexed="10"/>
      </left>
      <right style="thick">
        <color indexed="10"/>
      </right>
      <top style="thick">
        <color indexed="10"/>
      </top>
      <bottom style="thick">
        <color indexed="10"/>
      </bottom>
      <diagonal/>
    </border>
    <border>
      <left style="medium">
        <color indexed="12"/>
      </left>
      <right style="medium">
        <color indexed="12"/>
      </right>
      <top style="medium">
        <color indexed="12"/>
      </top>
      <bottom style="medium">
        <color indexed="12"/>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thick">
        <color indexed="64"/>
      </top>
      <bottom/>
      <diagonal/>
    </border>
    <border>
      <left style="double">
        <color indexed="12"/>
      </left>
      <right style="double">
        <color indexed="12"/>
      </right>
      <top style="double">
        <color indexed="12"/>
      </top>
      <bottom style="double">
        <color indexed="12"/>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ck">
        <color indexed="11"/>
      </left>
      <right style="thick">
        <color indexed="11"/>
      </right>
      <top style="thick">
        <color indexed="11"/>
      </top>
      <bottom style="thick">
        <color indexed="11"/>
      </bottom>
      <diagonal/>
    </border>
    <border>
      <left style="medium">
        <color indexed="40"/>
      </left>
      <right style="medium">
        <color indexed="40"/>
      </right>
      <top style="medium">
        <color indexed="40"/>
      </top>
      <bottom style="medium">
        <color indexed="40"/>
      </bottom>
      <diagonal/>
    </border>
    <border>
      <left style="medium">
        <color indexed="39"/>
      </left>
      <right style="medium">
        <color indexed="39"/>
      </right>
      <top style="medium">
        <color indexed="39"/>
      </top>
      <bottom style="medium">
        <color indexed="39"/>
      </bottom>
      <diagonal/>
    </border>
    <border>
      <left style="medium">
        <color indexed="29"/>
      </left>
      <right style="medium">
        <color indexed="29"/>
      </right>
      <top style="medium">
        <color indexed="29"/>
      </top>
      <bottom style="medium">
        <color indexed="29"/>
      </bottom>
      <diagonal/>
    </border>
    <border>
      <left style="medium">
        <color indexed="20"/>
      </left>
      <right style="medium">
        <color indexed="20"/>
      </right>
      <top style="medium">
        <color indexed="20"/>
      </top>
      <bottom style="medium">
        <color indexed="20"/>
      </bottom>
      <diagonal/>
    </border>
    <border>
      <left style="medium">
        <color indexed="19"/>
      </left>
      <right style="medium">
        <color indexed="19"/>
      </right>
      <top style="medium">
        <color indexed="19"/>
      </top>
      <bottom style="medium">
        <color indexed="19"/>
      </bottom>
      <diagonal/>
    </border>
    <border>
      <left style="double">
        <color indexed="12"/>
      </left>
      <right/>
      <top/>
      <bottom/>
      <diagonal/>
    </border>
    <border>
      <left style="thick">
        <color indexed="50"/>
      </left>
      <right style="thick">
        <color indexed="50"/>
      </right>
      <top style="thick">
        <color indexed="50"/>
      </top>
      <bottom style="thick">
        <color indexed="50"/>
      </bottom>
      <diagonal/>
    </border>
    <border>
      <left style="thick">
        <color indexed="11"/>
      </left>
      <right/>
      <top style="thick">
        <color indexed="11"/>
      </top>
      <bottom style="thick">
        <color indexed="11"/>
      </bottom>
      <diagonal/>
    </border>
    <border>
      <left/>
      <right/>
      <top style="thick">
        <color indexed="11"/>
      </top>
      <bottom style="thick">
        <color indexed="11"/>
      </bottom>
      <diagonal/>
    </border>
    <border>
      <left/>
      <right style="thick">
        <color indexed="11"/>
      </right>
      <top style="thick">
        <color indexed="11"/>
      </top>
      <bottom style="thick">
        <color indexed="11"/>
      </bottom>
      <diagonal/>
    </border>
    <border>
      <left style="thick">
        <color indexed="12"/>
      </left>
      <right/>
      <top style="thick">
        <color indexed="12"/>
      </top>
      <bottom style="thick">
        <color indexed="12"/>
      </bottom>
      <diagonal/>
    </border>
    <border>
      <left/>
      <right/>
      <top style="thick">
        <color indexed="12"/>
      </top>
      <bottom style="thick">
        <color indexed="12"/>
      </bottom>
      <diagonal/>
    </border>
    <border>
      <left/>
      <right style="thick">
        <color indexed="12"/>
      </right>
      <top style="thick">
        <color indexed="12"/>
      </top>
      <bottom style="thick">
        <color indexed="12"/>
      </bottom>
      <diagonal/>
    </border>
    <border>
      <left/>
      <right/>
      <top style="thick">
        <color indexed="1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165" fontId="1" fillId="0" borderId="0" applyFont="0" applyFill="0" applyBorder="0" applyAlignment="0" applyProtection="0"/>
    <xf numFmtId="9" fontId="1" fillId="0" borderId="0" applyFont="0" applyFill="0" applyBorder="0" applyAlignment="0" applyProtection="0"/>
  </cellStyleXfs>
  <cellXfs count="200">
    <xf numFmtId="0" fontId="0" fillId="0" borderId="0" xfId="0"/>
    <xf numFmtId="0" fontId="0" fillId="0" borderId="0" xfId="0" applyAlignment="1">
      <alignment horizontal="center"/>
    </xf>
    <xf numFmtId="166" fontId="0" fillId="0" borderId="0" xfId="0" applyNumberFormat="1"/>
    <xf numFmtId="0" fontId="0" fillId="0" borderId="0" xfId="0" applyBorder="1"/>
    <xf numFmtId="49" fontId="0" fillId="0" borderId="0" xfId="0" applyNumberFormat="1"/>
    <xf numFmtId="2" fontId="0" fillId="0" borderId="0" xfId="0" applyNumberFormat="1"/>
    <xf numFmtId="49" fontId="3" fillId="0" borderId="0" xfId="0" applyNumberFormat="1" applyFont="1"/>
    <xf numFmtId="0" fontId="3" fillId="0" borderId="0" xfId="0" applyFont="1"/>
    <xf numFmtId="49" fontId="0" fillId="0" borderId="0" xfId="0" applyNumberFormat="1" applyAlignment="1">
      <alignment horizontal="left"/>
    </xf>
    <xf numFmtId="0" fontId="0" fillId="0" borderId="0" xfId="0" applyAlignment="1">
      <alignment wrapText="1"/>
    </xf>
    <xf numFmtId="166" fontId="0" fillId="0" borderId="0" xfId="0" applyNumberFormat="1" applyBorder="1"/>
    <xf numFmtId="164" fontId="0" fillId="0" borderId="0" xfId="0" applyNumberFormat="1" applyBorder="1"/>
    <xf numFmtId="0" fontId="0" fillId="0" borderId="0" xfId="0" applyBorder="1" applyAlignment="1">
      <alignment horizontal="center"/>
    </xf>
    <xf numFmtId="0" fontId="6" fillId="0" borderId="0" xfId="0" applyFont="1"/>
    <xf numFmtId="49" fontId="6" fillId="0" borderId="0" xfId="0" applyNumberFormat="1" applyFont="1"/>
    <xf numFmtId="0" fontId="6" fillId="0" borderId="0" xfId="0" applyFont="1" applyAlignment="1">
      <alignment horizontal="center"/>
    </xf>
    <xf numFmtId="2" fontId="6" fillId="0" borderId="0" xfId="0" applyNumberFormat="1" applyFont="1"/>
    <xf numFmtId="0" fontId="2" fillId="0" borderId="0" xfId="0" applyFont="1"/>
    <xf numFmtId="0" fontId="0" fillId="0" borderId="0" xfId="0" applyAlignment="1">
      <alignment vertical="top" wrapText="1"/>
    </xf>
    <xf numFmtId="0" fontId="0" fillId="0" borderId="0" xfId="0" applyAlignment="1">
      <alignment horizontal="center" vertical="top"/>
    </xf>
    <xf numFmtId="0" fontId="0" fillId="0" borderId="0" xfId="0" applyAlignment="1">
      <alignment vertical="top"/>
    </xf>
    <xf numFmtId="168" fontId="0" fillId="0" borderId="0" xfId="0" applyNumberFormat="1" applyAlignment="1">
      <alignment horizontal="center" vertical="top"/>
    </xf>
    <xf numFmtId="169" fontId="0" fillId="0" borderId="0" xfId="0" applyNumberFormat="1" applyAlignment="1">
      <alignment horizontal="right" vertical="top"/>
    </xf>
    <xf numFmtId="0" fontId="0" fillId="0" borderId="1" xfId="0" applyBorder="1"/>
    <xf numFmtId="0" fontId="0" fillId="0" borderId="1" xfId="0" applyBorder="1" applyAlignment="1">
      <alignment horizontal="center"/>
    </xf>
    <xf numFmtId="0" fontId="2" fillId="2" borderId="2" xfId="0" applyFont="1" applyFill="1" applyBorder="1" applyAlignment="1">
      <alignment vertical="center" wrapText="1"/>
    </xf>
    <xf numFmtId="0" fontId="2" fillId="2" borderId="2" xfId="0" applyFont="1" applyFill="1" applyBorder="1" applyAlignment="1">
      <alignment horizontal="center" vertical="center"/>
    </xf>
    <xf numFmtId="2" fontId="2" fillId="2" borderId="2" xfId="0" applyNumberFormat="1" applyFont="1" applyFill="1" applyBorder="1" applyAlignment="1">
      <alignment horizontal="center" vertical="center"/>
    </xf>
    <xf numFmtId="0" fontId="0" fillId="0" borderId="0" xfId="0" applyAlignment="1"/>
    <xf numFmtId="49" fontId="2" fillId="2" borderId="2" xfId="0" applyNumberFormat="1" applyFont="1" applyFill="1" applyBorder="1" applyAlignment="1">
      <alignment horizontal="center" vertical="center"/>
    </xf>
    <xf numFmtId="0" fontId="2" fillId="2" borderId="2" xfId="0" applyFont="1" applyFill="1" applyBorder="1" applyAlignment="1">
      <alignment horizontal="center" vertical="center" wrapText="1"/>
    </xf>
    <xf numFmtId="0" fontId="2" fillId="0" borderId="0" xfId="0" applyFont="1" applyBorder="1"/>
    <xf numFmtId="0" fontId="2" fillId="0" borderId="0" xfId="0" applyFont="1" applyBorder="1" applyAlignment="1">
      <alignment horizontal="center"/>
    </xf>
    <xf numFmtId="166" fontId="2" fillId="0" borderId="0" xfId="0" applyNumberFormat="1" applyFont="1" applyBorder="1" applyAlignment="1">
      <alignment horizontal="right"/>
    </xf>
    <xf numFmtId="0" fontId="2" fillId="0" borderId="0" xfId="0" applyFont="1" applyBorder="1" applyAlignment="1">
      <alignment horizontal="right"/>
    </xf>
    <xf numFmtId="166" fontId="2" fillId="0" borderId="0" xfId="0" applyNumberFormat="1" applyFont="1" applyBorder="1"/>
    <xf numFmtId="2" fontId="2" fillId="2" borderId="2" xfId="0" applyNumberFormat="1" applyFont="1" applyFill="1" applyBorder="1" applyAlignment="1">
      <alignment horizontal="center" vertical="center" wrapText="1"/>
    </xf>
    <xf numFmtId="0" fontId="10" fillId="0" borderId="0" xfId="0" applyFont="1" applyBorder="1" applyAlignment="1">
      <alignment horizontal="center"/>
    </xf>
    <xf numFmtId="0" fontId="2" fillId="0" borderId="3" xfId="0" applyFont="1" applyFill="1" applyBorder="1"/>
    <xf numFmtId="0" fontId="2" fillId="0" borderId="4" xfId="0" applyFont="1" applyFill="1" applyBorder="1"/>
    <xf numFmtId="0" fontId="11" fillId="0" borderId="0" xfId="0" applyFont="1"/>
    <xf numFmtId="0" fontId="11" fillId="0" borderId="0" xfId="0" applyFont="1" applyAlignment="1"/>
    <xf numFmtId="0" fontId="0" fillId="0" borderId="0" xfId="0" applyFill="1"/>
    <xf numFmtId="0" fontId="9" fillId="0" borderId="0" xfId="0" applyFont="1" applyFill="1" applyAlignment="1"/>
    <xf numFmtId="0" fontId="8" fillId="0" borderId="0" xfId="0" applyFont="1" applyFill="1" applyAlignment="1"/>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15" fillId="0" borderId="0" xfId="0" applyFont="1" applyAlignment="1"/>
    <xf numFmtId="0" fontId="15" fillId="0" borderId="0" xfId="0" applyFont="1"/>
    <xf numFmtId="0" fontId="16" fillId="0" borderId="3" xfId="0" applyFont="1" applyFill="1" applyBorder="1"/>
    <xf numFmtId="0" fontId="21" fillId="0" borderId="0" xfId="0" applyFont="1" applyAlignment="1">
      <alignment vertical="top" wrapText="1"/>
    </xf>
    <xf numFmtId="0" fontId="0" fillId="0" borderId="0" xfId="0" applyFill="1" applyBorder="1"/>
    <xf numFmtId="0" fontId="3" fillId="0" borderId="0" xfId="0" applyFont="1" applyBorder="1"/>
    <xf numFmtId="166" fontId="3" fillId="0" borderId="0" xfId="0" applyNumberFormat="1" applyFont="1" applyBorder="1"/>
    <xf numFmtId="166" fontId="3" fillId="0" borderId="0" xfId="0" applyNumberFormat="1" applyFont="1"/>
    <xf numFmtId="0" fontId="3" fillId="0" borderId="0" xfId="1" applyNumberFormat="1" applyFont="1" applyBorder="1"/>
    <xf numFmtId="0" fontId="3" fillId="0" borderId="0" xfId="1" applyNumberFormat="1" applyFont="1"/>
    <xf numFmtId="0" fontId="0" fillId="0" borderId="0" xfId="0" applyNumberFormat="1"/>
    <xf numFmtId="166" fontId="0" fillId="0" borderId="0" xfId="0" applyNumberFormat="1" applyFill="1"/>
    <xf numFmtId="0" fontId="6" fillId="0" borderId="0" xfId="0" applyFont="1" applyAlignment="1">
      <alignment wrapText="1"/>
    </xf>
    <xf numFmtId="0" fontId="14" fillId="0" borderId="0" xfId="0" applyFont="1" applyFill="1" applyBorder="1" applyAlignment="1">
      <alignment horizontal="center" vertical="center" wrapText="1"/>
    </xf>
    <xf numFmtId="0" fontId="24" fillId="0" borderId="0" xfId="0" applyFont="1" applyBorder="1" applyAlignment="1">
      <alignment horizontal="center" vertical="center" textRotation="90"/>
    </xf>
    <xf numFmtId="0" fontId="28" fillId="3" borderId="0" xfId="0" applyFont="1" applyFill="1" applyAlignment="1">
      <alignment horizontal="center" wrapText="1"/>
    </xf>
    <xf numFmtId="49" fontId="2" fillId="2" borderId="5" xfId="0" applyNumberFormat="1" applyFont="1" applyFill="1" applyBorder="1" applyAlignment="1">
      <alignment horizontal="center" vertical="center"/>
    </xf>
    <xf numFmtId="2" fontId="2" fillId="2" borderId="5" xfId="0" applyNumberFormat="1" applyFont="1" applyFill="1" applyBorder="1" applyAlignment="1">
      <alignment horizontal="center" vertical="center" wrapText="1"/>
    </xf>
    <xf numFmtId="0" fontId="28" fillId="0" borderId="0" xfId="0" applyFont="1" applyFill="1" applyAlignment="1">
      <alignment wrapText="1"/>
    </xf>
    <xf numFmtId="0" fontId="30" fillId="3" borderId="0" xfId="0" applyFont="1" applyFill="1" applyAlignment="1">
      <alignment horizontal="center" wrapText="1"/>
    </xf>
    <xf numFmtId="0" fontId="29" fillId="3" borderId="0" xfId="0" applyFont="1" applyFill="1" applyAlignment="1">
      <alignment horizontal="center" wrapText="1"/>
    </xf>
    <xf numFmtId="0" fontId="30" fillId="0" borderId="0" xfId="0" applyFont="1" applyFill="1" applyAlignment="1">
      <alignment wrapText="1"/>
    </xf>
    <xf numFmtId="0" fontId="30" fillId="3" borderId="6" xfId="0" applyFont="1" applyFill="1" applyBorder="1" applyAlignment="1">
      <alignment horizont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0" fillId="3" borderId="0" xfId="0" applyFill="1" applyBorder="1"/>
    <xf numFmtId="0" fontId="5" fillId="3" borderId="0" xfId="0" applyFont="1" applyFill="1" applyAlignment="1">
      <alignment vertical="top" wrapText="1"/>
    </xf>
    <xf numFmtId="0" fontId="21" fillId="3" borderId="0" xfId="0" applyFont="1" applyFill="1" applyAlignment="1">
      <alignment vertical="top" wrapText="1"/>
    </xf>
    <xf numFmtId="0" fontId="0" fillId="3" borderId="0" xfId="0" applyFill="1"/>
    <xf numFmtId="0" fontId="4" fillId="3" borderId="0" xfId="0" applyFont="1" applyFill="1" applyAlignment="1">
      <alignment vertical="top" wrapText="1"/>
    </xf>
    <xf numFmtId="0" fontId="31" fillId="3" borderId="0" xfId="0" applyFont="1" applyFill="1" applyAlignment="1">
      <alignment horizontal="center" vertical="center" wrapText="1"/>
    </xf>
    <xf numFmtId="0" fontId="21" fillId="3" borderId="0" xfId="0" applyFont="1" applyFill="1" applyAlignment="1">
      <alignment horizontal="left" vertical="top" wrapText="1"/>
    </xf>
    <xf numFmtId="0" fontId="14" fillId="3" borderId="0" xfId="0" applyFont="1" applyFill="1" applyBorder="1" applyAlignment="1">
      <alignment horizontal="center" vertical="center" wrapText="1"/>
    </xf>
    <xf numFmtId="0" fontId="15" fillId="0" borderId="0" xfId="0" applyFont="1" applyFill="1" applyBorder="1" applyProtection="1">
      <protection hidden="1"/>
    </xf>
    <xf numFmtId="0" fontId="35" fillId="0" borderId="0" xfId="0" applyFont="1" applyAlignment="1">
      <alignment vertical="top"/>
    </xf>
    <xf numFmtId="167" fontId="0" fillId="0" borderId="0" xfId="0" applyNumberFormat="1" applyAlignment="1">
      <alignment horizontal="right" vertical="top"/>
    </xf>
    <xf numFmtId="0" fontId="2" fillId="0" borderId="7" xfId="0" applyFont="1" applyBorder="1" applyAlignment="1">
      <alignment vertical="top"/>
    </xf>
    <xf numFmtId="0" fontId="36" fillId="0" borderId="0" xfId="0" applyFont="1" applyAlignment="1"/>
    <xf numFmtId="0" fontId="2" fillId="0" borderId="7" xfId="0" applyFont="1" applyBorder="1" applyAlignment="1">
      <alignment vertical="top" wrapText="1"/>
    </xf>
    <xf numFmtId="0" fontId="2" fillId="0" borderId="7" xfId="0" applyFont="1" applyBorder="1" applyAlignment="1">
      <alignment horizontal="center" vertical="top"/>
    </xf>
    <xf numFmtId="0" fontId="0" fillId="0" borderId="8" xfId="0" applyNumberFormat="1" applyBorder="1" applyProtection="1">
      <protection hidden="1"/>
    </xf>
    <xf numFmtId="0" fontId="0" fillId="0" borderId="9" xfId="0" applyNumberFormat="1" applyBorder="1"/>
    <xf numFmtId="0" fontId="15" fillId="0" borderId="0" xfId="0" applyFont="1" applyFill="1"/>
    <xf numFmtId="170" fontId="8" fillId="0" borderId="10" xfId="1" applyNumberFormat="1" applyFont="1" applyFill="1" applyBorder="1" applyProtection="1">
      <protection hidden="1"/>
    </xf>
    <xf numFmtId="0" fontId="3" fillId="0" borderId="11" xfId="1" applyNumberFormat="1" applyFont="1" applyBorder="1" applyProtection="1">
      <protection locked="0"/>
    </xf>
    <xf numFmtId="0" fontId="3" fillId="0" borderId="0" xfId="1" applyNumberFormat="1" applyFont="1" applyBorder="1" applyProtection="1">
      <protection locked="0"/>
    </xf>
    <xf numFmtId="0" fontId="3" fillId="0" borderId="0" xfId="1" applyNumberFormat="1" applyFont="1" applyProtection="1">
      <protection locked="0"/>
    </xf>
    <xf numFmtId="0" fontId="0" fillId="0" borderId="11" xfId="0" applyNumberFormat="1" applyBorder="1" applyProtection="1">
      <protection locked="0"/>
    </xf>
    <xf numFmtId="0" fontId="0" fillId="0" borderId="0" xfId="0" applyNumberFormat="1" applyProtection="1">
      <protection locked="0"/>
    </xf>
    <xf numFmtId="0" fontId="16" fillId="0" borderId="0" xfId="0" applyFont="1"/>
    <xf numFmtId="9" fontId="25" fillId="0" borderId="0" xfId="2" applyFont="1"/>
    <xf numFmtId="2" fontId="9" fillId="0" borderId="10" xfId="0" applyNumberFormat="1" applyFont="1" applyFill="1" applyBorder="1" applyAlignment="1">
      <alignment horizontal="center"/>
    </xf>
    <xf numFmtId="9" fontId="15" fillId="0" borderId="0" xfId="2" applyFont="1"/>
    <xf numFmtId="0" fontId="38" fillId="0" borderId="10" xfId="0" applyFont="1" applyBorder="1"/>
    <xf numFmtId="0" fontId="0" fillId="0" borderId="0" xfId="0" applyAlignment="1">
      <alignment vertical="center" wrapText="1"/>
    </xf>
    <xf numFmtId="0" fontId="39" fillId="0" borderId="10" xfId="0" applyFont="1" applyBorder="1"/>
    <xf numFmtId="0" fontId="0" fillId="0" borderId="12" xfId="0" applyFill="1"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37" fillId="4" borderId="15" xfId="0" applyFont="1" applyFill="1" applyBorder="1" applyAlignment="1"/>
    <xf numFmtId="0" fontId="0" fillId="4" borderId="16" xfId="0" applyFill="1" applyBorder="1" applyAlignment="1"/>
    <xf numFmtId="0" fontId="0" fillId="4" borderId="15" xfId="0" applyFill="1" applyBorder="1" applyAlignment="1"/>
    <xf numFmtId="0" fontId="0" fillId="0" borderId="18" xfId="0" applyBorder="1"/>
    <xf numFmtId="0" fontId="0" fillId="0" borderId="19" xfId="0" applyBorder="1"/>
    <xf numFmtId="0" fontId="0" fillId="0" borderId="20" xfId="0" applyBorder="1"/>
    <xf numFmtId="0" fontId="0" fillId="5" borderId="0" xfId="0" applyFill="1"/>
    <xf numFmtId="0" fontId="0" fillId="6" borderId="0" xfId="0" applyFill="1"/>
    <xf numFmtId="0" fontId="40" fillId="6" borderId="0" xfId="0" applyFont="1" applyFill="1"/>
    <xf numFmtId="0" fontId="0" fillId="4" borderId="0" xfId="0" applyFill="1"/>
    <xf numFmtId="8" fontId="0" fillId="0" borderId="0" xfId="0" applyNumberFormat="1" applyAlignment="1">
      <alignment horizontal="right" vertical="top"/>
    </xf>
    <xf numFmtId="8" fontId="2" fillId="0" borderId="7" xfId="0" applyNumberFormat="1" applyFont="1" applyBorder="1" applyAlignment="1">
      <alignment horizontal="right" vertical="top"/>
    </xf>
    <xf numFmtId="0" fontId="3" fillId="0" borderId="21" xfId="0" applyFont="1" applyBorder="1"/>
    <xf numFmtId="0" fontId="3" fillId="0" borderId="21" xfId="0" applyFont="1" applyBorder="1" applyAlignment="1">
      <alignment horizontal="center"/>
    </xf>
    <xf numFmtId="0" fontId="43" fillId="0" borderId="0" xfId="0" applyFont="1" applyAlignment="1">
      <alignment horizontal="center"/>
    </xf>
    <xf numFmtId="0" fontId="3" fillId="0" borderId="0" xfId="0" applyFont="1" applyAlignment="1">
      <alignment horizontal="center"/>
    </xf>
    <xf numFmtId="0" fontId="43" fillId="0" borderId="0" xfId="0" applyFont="1"/>
    <xf numFmtId="0" fontId="43" fillId="0" borderId="0" xfId="0" applyFont="1" applyAlignment="1">
      <alignment horizontal="right"/>
    </xf>
    <xf numFmtId="0" fontId="0" fillId="2" borderId="22" xfId="0" applyFill="1" applyBorder="1" applyAlignment="1">
      <alignment horizontal="center" vertical="center"/>
    </xf>
    <xf numFmtId="0" fontId="0" fillId="0" borderId="0" xfId="0" applyAlignment="1">
      <alignment vertical="center"/>
    </xf>
    <xf numFmtId="169" fontId="16" fillId="0" borderId="0" xfId="0" applyNumberFormat="1" applyFont="1" applyAlignment="1">
      <alignment horizontal="right" vertical="top"/>
    </xf>
    <xf numFmtId="0" fontId="3" fillId="0" borderId="0" xfId="0" applyFont="1" applyAlignment="1">
      <alignment wrapText="1"/>
    </xf>
    <xf numFmtId="171" fontId="0" fillId="2" borderId="22" xfId="0" applyNumberFormat="1" applyFill="1" applyBorder="1" applyAlignment="1">
      <alignment horizontal="center" vertical="center"/>
    </xf>
    <xf numFmtId="171" fontId="0" fillId="0" borderId="0" xfId="0" applyNumberFormat="1"/>
    <xf numFmtId="0" fontId="2" fillId="0" borderId="0" xfId="0" applyFont="1" applyAlignment="1">
      <alignment vertical="top"/>
    </xf>
    <xf numFmtId="0" fontId="44" fillId="0" borderId="0" xfId="0" applyFont="1" applyAlignment="1">
      <alignment vertical="top"/>
    </xf>
    <xf numFmtId="0" fontId="0" fillId="0" borderId="1" xfId="0" applyBorder="1" applyAlignment="1">
      <alignment vertical="top"/>
    </xf>
    <xf numFmtId="168" fontId="0" fillId="0" borderId="1" xfId="0" applyNumberFormat="1" applyBorder="1" applyAlignment="1">
      <alignment horizontal="center" vertical="top"/>
    </xf>
    <xf numFmtId="0" fontId="0" fillId="0" borderId="1" xfId="0" applyBorder="1" applyAlignment="1">
      <alignment horizontal="center" vertical="top"/>
    </xf>
    <xf numFmtId="169" fontId="0" fillId="0" borderId="1" xfId="0" applyNumberFormat="1" applyBorder="1" applyAlignment="1">
      <alignment horizontal="right" vertical="top"/>
    </xf>
    <xf numFmtId="0" fontId="45" fillId="0" borderId="0" xfId="0" applyFont="1" applyAlignment="1">
      <alignment vertical="top"/>
    </xf>
    <xf numFmtId="169" fontId="0" fillId="0" borderId="0" xfId="0" applyNumberFormat="1" applyAlignment="1">
      <alignment horizontal="left" vertical="top"/>
    </xf>
    <xf numFmtId="0" fontId="2" fillId="0" borderId="23" xfId="0" applyFont="1" applyBorder="1" applyAlignment="1">
      <alignment vertical="top" wrapText="1"/>
    </xf>
    <xf numFmtId="168" fontId="2" fillId="0" borderId="24" xfId="0" applyNumberFormat="1" applyFont="1" applyBorder="1" applyAlignment="1">
      <alignment horizontal="center" vertical="top"/>
    </xf>
    <xf numFmtId="0" fontId="2" fillId="0" borderId="24" xfId="0" applyFont="1" applyBorder="1" applyAlignment="1">
      <alignment horizontal="center" vertical="top"/>
    </xf>
    <xf numFmtId="169" fontId="2" fillId="0" borderId="24" xfId="0" applyNumberFormat="1" applyFont="1" applyBorder="1" applyAlignment="1">
      <alignment horizontal="right" vertical="top"/>
    </xf>
    <xf numFmtId="169" fontId="2" fillId="0" borderId="25" xfId="0" applyNumberFormat="1" applyFont="1" applyBorder="1" applyAlignment="1">
      <alignment horizontal="right" vertical="top"/>
    </xf>
    <xf numFmtId="168" fontId="0" fillId="0" borderId="26" xfId="0" applyNumberFormat="1" applyBorder="1" applyAlignment="1">
      <alignment horizontal="center" vertical="top"/>
    </xf>
    <xf numFmtId="0" fontId="2" fillId="0" borderId="0" xfId="0" applyFont="1" applyAlignment="1">
      <alignment horizontal="right" vertical="top" wrapText="1"/>
    </xf>
    <xf numFmtId="169" fontId="0" fillId="0" borderId="27" xfId="0" applyNumberFormat="1" applyBorder="1" applyAlignment="1">
      <alignment horizontal="right" vertical="top"/>
    </xf>
    <xf numFmtId="169" fontId="0" fillId="0" borderId="28" xfId="0" applyNumberFormat="1" applyBorder="1" applyAlignment="1">
      <alignment horizontal="right" vertical="top"/>
    </xf>
    <xf numFmtId="0" fontId="0" fillId="0" borderId="1" xfId="0" applyBorder="1" applyAlignment="1">
      <alignment vertical="top" wrapText="1"/>
    </xf>
    <xf numFmtId="0" fontId="0" fillId="0" borderId="29" xfId="0" applyBorder="1" applyAlignment="1">
      <alignment vertical="top" wrapText="1"/>
    </xf>
    <xf numFmtId="169" fontId="0" fillId="0" borderId="29" xfId="0" applyNumberFormat="1" applyBorder="1" applyAlignment="1">
      <alignment vertical="top" wrapText="1"/>
    </xf>
    <xf numFmtId="0" fontId="0" fillId="0" borderId="0" xfId="0" applyAlignment="1">
      <alignment horizontal="center" vertical="center"/>
    </xf>
    <xf numFmtId="0" fontId="2" fillId="0" borderId="0" xfId="0" applyFont="1" applyAlignment="1">
      <alignment vertical="top" wrapText="1"/>
    </xf>
    <xf numFmtId="0" fontId="44" fillId="0" borderId="0" xfId="0" applyFont="1" applyAlignment="1">
      <alignment vertical="top" wrapText="1"/>
    </xf>
    <xf numFmtId="0" fontId="45" fillId="0" borderId="0" xfId="0" applyFont="1" applyAlignment="1">
      <alignment vertical="top" wrapText="1"/>
    </xf>
    <xf numFmtId="169" fontId="0" fillId="0" borderId="0" xfId="0" applyNumberFormat="1" applyAlignment="1">
      <alignment horizontal="left" vertical="top" wrapText="1"/>
    </xf>
    <xf numFmtId="0" fontId="0" fillId="0" borderId="0" xfId="0" applyAlignment="1">
      <alignment horizontal="center" vertical="top" wrapText="1"/>
    </xf>
    <xf numFmtId="169" fontId="0" fillId="0" borderId="0" xfId="0" applyNumberFormat="1" applyAlignment="1">
      <alignment horizontal="right" vertical="top" wrapText="1"/>
    </xf>
    <xf numFmtId="8" fontId="2" fillId="0" borderId="24" xfId="0" applyNumberFormat="1" applyFont="1" applyBorder="1" applyAlignment="1">
      <alignment horizontal="right" vertical="top"/>
    </xf>
    <xf numFmtId="8" fontId="2" fillId="0" borderId="25" xfId="0" applyNumberFormat="1" applyFont="1" applyBorder="1" applyAlignment="1">
      <alignment horizontal="right" vertical="top"/>
    </xf>
    <xf numFmtId="0" fontId="0" fillId="0" borderId="30" xfId="0" applyBorder="1" applyAlignment="1">
      <alignment horizontal="center" vertical="top"/>
    </xf>
    <xf numFmtId="8" fontId="0" fillId="2" borderId="31" xfId="0" applyNumberFormat="1" applyFill="1" applyBorder="1" applyAlignment="1">
      <alignment horizontal="right" vertical="top"/>
    </xf>
    <xf numFmtId="49" fontId="0" fillId="0" borderId="0" xfId="0" applyNumberFormat="1" applyAlignment="1">
      <alignment horizontal="center" vertical="top"/>
    </xf>
    <xf numFmtId="8" fontId="0" fillId="0" borderId="28" xfId="0" applyNumberFormat="1" applyBorder="1" applyAlignment="1">
      <alignment horizontal="right" vertical="top"/>
    </xf>
    <xf numFmtId="8" fontId="46" fillId="0" borderId="0" xfId="0" applyNumberFormat="1" applyFont="1" applyAlignment="1">
      <alignment horizontal="right" vertical="top"/>
    </xf>
    <xf numFmtId="0" fontId="0" fillId="4" borderId="32" xfId="0" applyFill="1" applyBorder="1" applyAlignment="1">
      <alignment horizontal="justify" vertical="center"/>
    </xf>
    <xf numFmtId="0" fontId="38" fillId="0" borderId="0" xfId="0" applyFont="1"/>
    <xf numFmtId="0" fontId="12" fillId="0" borderId="33" xfId="0" applyFont="1" applyFill="1" applyBorder="1" applyProtection="1">
      <protection locked="0"/>
    </xf>
    <xf numFmtId="0" fontId="9" fillId="0" borderId="10" xfId="0" applyFont="1" applyFill="1" applyBorder="1" applyAlignment="1" applyProtection="1">
      <alignment horizontal="center"/>
      <protection locked="0"/>
    </xf>
    <xf numFmtId="171" fontId="0" fillId="0" borderId="0" xfId="0" applyNumberFormat="1" applyAlignment="1">
      <alignment horizontal="left" vertical="center"/>
    </xf>
    <xf numFmtId="0" fontId="0" fillId="0" borderId="0" xfId="0" applyAlignment="1">
      <alignment wrapText="1"/>
    </xf>
    <xf numFmtId="0" fontId="41" fillId="5" borderId="0" xfId="0" applyFont="1" applyFill="1" applyAlignment="1">
      <alignment horizontal="center"/>
    </xf>
    <xf numFmtId="0" fontId="50" fillId="6" borderId="0" xfId="0" applyFont="1" applyFill="1" applyAlignment="1">
      <alignment wrapText="1"/>
    </xf>
    <xf numFmtId="0" fontId="0" fillId="0" borderId="0" xfId="0" applyAlignment="1">
      <alignment wrapText="1"/>
    </xf>
    <xf numFmtId="0" fontId="23" fillId="0" borderId="37" xfId="0" applyFont="1" applyFill="1" applyBorder="1" applyAlignment="1">
      <alignment horizontal="center" vertical="center" wrapText="1"/>
    </xf>
    <xf numFmtId="0" fontId="23" fillId="0" borderId="38" xfId="0" applyFont="1" applyFill="1" applyBorder="1" applyAlignment="1">
      <alignment horizontal="center" vertical="center" wrapText="1"/>
    </xf>
    <xf numFmtId="0" fontId="23" fillId="0" borderId="39" xfId="0" applyFont="1" applyFill="1" applyBorder="1" applyAlignment="1">
      <alignment horizontal="center" vertical="center" wrapText="1"/>
    </xf>
    <xf numFmtId="0" fontId="21" fillId="0" borderId="0" xfId="0" applyFont="1" applyAlignment="1">
      <alignment horizontal="left" vertical="top" wrapText="1"/>
    </xf>
    <xf numFmtId="0" fontId="14" fillId="0" borderId="40" xfId="0" applyFont="1" applyFill="1" applyBorder="1" applyAlignment="1">
      <alignment horizontal="center" vertical="center" wrapText="1"/>
    </xf>
    <xf numFmtId="0" fontId="9" fillId="0" borderId="0" xfId="0" applyFont="1" applyAlignment="1">
      <alignment horizontal="left" vertical="top" wrapText="1"/>
    </xf>
    <xf numFmtId="0" fontId="33" fillId="0" borderId="0" xfId="0" applyFont="1" applyAlignment="1">
      <alignment horizontal="left" vertical="top" wrapText="1"/>
    </xf>
    <xf numFmtId="0" fontId="14" fillId="3" borderId="34" xfId="0" applyFont="1" applyFill="1" applyBorder="1" applyAlignment="1" applyProtection="1">
      <alignment horizontal="center" vertical="center" wrapText="1"/>
    </xf>
    <xf numFmtId="0" fontId="14" fillId="3" borderId="35" xfId="0" applyFont="1" applyFill="1" applyBorder="1" applyAlignment="1" applyProtection="1">
      <alignment horizontal="center" vertical="center" wrapText="1"/>
    </xf>
    <xf numFmtId="0" fontId="14" fillId="3" borderId="36" xfId="0" applyFont="1" applyFill="1" applyBorder="1" applyAlignment="1" applyProtection="1">
      <alignment horizontal="center" vertical="center" wrapText="1"/>
    </xf>
    <xf numFmtId="0" fontId="7" fillId="0" borderId="3" xfId="0" applyFont="1" applyFill="1" applyBorder="1" applyAlignment="1">
      <alignment horizontal="center" vertical="center"/>
    </xf>
    <xf numFmtId="0" fontId="18" fillId="0" borderId="3" xfId="0" applyFont="1" applyFill="1" applyBorder="1" applyAlignment="1">
      <alignment horizontal="center" wrapText="1"/>
    </xf>
    <xf numFmtId="0" fontId="13" fillId="0" borderId="3" xfId="0" applyFont="1" applyFill="1" applyBorder="1" applyAlignment="1">
      <alignment horizontal="center"/>
    </xf>
    <xf numFmtId="0" fontId="20" fillId="0" borderId="0" xfId="0" applyFont="1" applyFill="1" applyBorder="1" applyAlignment="1"/>
    <xf numFmtId="0" fontId="26" fillId="0" borderId="41" xfId="0" applyFont="1" applyFill="1" applyBorder="1" applyAlignment="1">
      <alignment horizontal="center"/>
    </xf>
    <xf numFmtId="0" fontId="26" fillId="0" borderId="42" xfId="0" applyFont="1" applyFill="1" applyBorder="1" applyAlignment="1">
      <alignment horizontal="center"/>
    </xf>
    <xf numFmtId="0" fontId="29" fillId="3" borderId="6" xfId="0" applyFont="1" applyFill="1" applyBorder="1" applyAlignment="1">
      <alignment horizontal="center" wrapText="1"/>
    </xf>
    <xf numFmtId="0" fontId="29" fillId="3" borderId="0" xfId="0" applyFont="1" applyFill="1" applyAlignment="1">
      <alignment horizontal="center" wrapText="1"/>
    </xf>
    <xf numFmtId="0" fontId="30" fillId="3" borderId="6" xfId="0" applyFont="1" applyFill="1" applyBorder="1" applyAlignment="1">
      <alignment horizontal="center" wrapText="1"/>
    </xf>
    <xf numFmtId="0" fontId="30" fillId="3" borderId="0" xfId="0" applyFont="1" applyFill="1" applyAlignment="1">
      <alignment horizontal="center"/>
    </xf>
    <xf numFmtId="0" fontId="30" fillId="3" borderId="0" xfId="0" applyFont="1" applyFill="1" applyAlignment="1">
      <alignment horizontal="center" wrapText="1"/>
    </xf>
    <xf numFmtId="0" fontId="27" fillId="3" borderId="6" xfId="0" applyFont="1" applyFill="1" applyBorder="1" applyAlignment="1">
      <alignment horizontal="center" wrapText="1"/>
    </xf>
    <xf numFmtId="0" fontId="27" fillId="3" borderId="0" xfId="0" applyFont="1" applyFill="1" applyAlignment="1">
      <alignment horizontal="center"/>
    </xf>
    <xf numFmtId="0" fontId="19" fillId="3" borderId="0" xfId="0" applyFont="1" applyFill="1" applyAlignment="1">
      <alignment horizontal="center"/>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drawings/_rels/drawing2.xml.rels><?xml version="1.0" encoding="UTF-8" standalone="yes"?>
<Relationships xmlns="http://schemas.openxmlformats.org/package/2006/relationships"><Relationship Id="rId8" Type="http://schemas.openxmlformats.org/officeDocument/2006/relationships/hyperlink" Target="#Informacion!B12"/><Relationship Id="rId13" Type="http://schemas.openxmlformats.org/officeDocument/2006/relationships/hyperlink" Target="#FacInd!A50:G95"/><Relationship Id="rId3" Type="http://schemas.openxmlformats.org/officeDocument/2006/relationships/hyperlink" Target="#Ident!B5"/><Relationship Id="rId7" Type="http://schemas.openxmlformats.org/officeDocument/2006/relationships/hyperlink" Target="#Informacion!B10"/><Relationship Id="rId12" Type="http://schemas.openxmlformats.org/officeDocument/2006/relationships/hyperlink" Target="#Informacion!B3:D3"/><Relationship Id="rId17" Type="http://schemas.openxmlformats.org/officeDocument/2006/relationships/hyperlink" Target="#Maquinaria!A1:D1"/><Relationship Id="rId2" Type="http://schemas.openxmlformats.org/officeDocument/2006/relationships/hyperlink" Target="#FacInd!A1:F48"/><Relationship Id="rId16" Type="http://schemas.openxmlformats.org/officeDocument/2006/relationships/hyperlink" Target="#Material!A2:D2"/><Relationship Id="rId1" Type="http://schemas.openxmlformats.org/officeDocument/2006/relationships/hyperlink" Target="#Informacion!B6:C6"/><Relationship Id="rId6" Type="http://schemas.openxmlformats.org/officeDocument/2006/relationships/hyperlink" Target="#Ident!A16:C19"/><Relationship Id="rId11" Type="http://schemas.openxmlformats.org/officeDocument/2006/relationships/hyperlink" Target="#Informacion!B7:C7"/><Relationship Id="rId5" Type="http://schemas.openxmlformats.org/officeDocument/2006/relationships/hyperlink" Target="#FacInd!A1:F95"/><Relationship Id="rId15" Type="http://schemas.openxmlformats.org/officeDocument/2006/relationships/hyperlink" Target="#OdeMano!A2:D2"/><Relationship Id="rId10" Type="http://schemas.openxmlformats.org/officeDocument/2006/relationships/hyperlink" Target="#Informacion!B16"/><Relationship Id="rId4" Type="http://schemas.openxmlformats.org/officeDocument/2006/relationships/hyperlink" Target="#Informacion!B11"/><Relationship Id="rId9" Type="http://schemas.openxmlformats.org/officeDocument/2006/relationships/hyperlink" Target="#Informacion!B14"/><Relationship Id="rId14" Type="http://schemas.openxmlformats.org/officeDocument/2006/relationships/hyperlink" Target="#Ident!C16:C18"/></Relationships>
</file>

<file path=xl/drawings/_rels/drawing3.xml.rels><?xml version="1.0" encoding="UTF-8" standalone="yes"?>
<Relationships xmlns="http://schemas.openxmlformats.org/package/2006/relationships"><Relationship Id="rId1" Type="http://schemas.openxmlformats.org/officeDocument/2006/relationships/hyperlink" Target="#Informacion!B3:D3"/></Relationships>
</file>

<file path=xl/drawings/_rels/drawing4.xml.rels><?xml version="1.0" encoding="UTF-8" standalone="yes"?>
<Relationships xmlns="http://schemas.openxmlformats.org/package/2006/relationships"><Relationship Id="rId3" Type="http://schemas.openxmlformats.org/officeDocument/2006/relationships/hyperlink" Target="#Informacion!B3:D3"/><Relationship Id="rId2" Type="http://schemas.openxmlformats.org/officeDocument/2006/relationships/hyperlink" Target="#FacInd!B51:E95"/><Relationship Id="rId1" Type="http://schemas.openxmlformats.org/officeDocument/2006/relationships/hyperlink" Target="#FacInd!A2:E47"/><Relationship Id="rId4" Type="http://schemas.openxmlformats.org/officeDocument/2006/relationships/hyperlink" Target="#Ident!A1"/></Relationships>
</file>

<file path=xl/drawings/_rels/drawing5.xml.rels><?xml version="1.0" encoding="UTF-8" standalone="yes"?>
<Relationships xmlns="http://schemas.openxmlformats.org/package/2006/relationships"><Relationship Id="rId1" Type="http://schemas.openxmlformats.org/officeDocument/2006/relationships/hyperlink" Target="#Ident!A1"/></Relationships>
</file>

<file path=xl/drawings/_rels/drawing6.xml.rels><?xml version="1.0" encoding="UTF-8" standalone="yes"?>
<Relationships xmlns="http://schemas.openxmlformats.org/package/2006/relationships"><Relationship Id="rId1" Type="http://schemas.openxmlformats.org/officeDocument/2006/relationships/hyperlink" Target="#Ident!A1"/></Relationships>
</file>

<file path=xl/drawings/_rels/drawing7.xml.rels><?xml version="1.0" encoding="UTF-8" standalone="yes"?>
<Relationships xmlns="http://schemas.openxmlformats.org/package/2006/relationships"><Relationship Id="rId1" Type="http://schemas.openxmlformats.org/officeDocument/2006/relationships/hyperlink" Target="#Ident!A1"/></Relationships>
</file>

<file path=xl/drawings/_rels/drawing10.xml.rels><?xml version="1.0" encoding="UTF-8" standalone="yes"?>
<Relationships xmlns="http://schemas.openxmlformats.org/package/2006/relationships"><Relationship Id="rId1" Type="http://schemas.openxmlformats.org/officeDocument/2006/relationships/hyperlink" Target="#InspeccionGeneral!A1:D1"/></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4</xdr:col>
          <xdr:colOff>238125</xdr:colOff>
          <xdr:row>2</xdr:row>
          <xdr:rowOff>66675</xdr:rowOff>
        </xdr:from>
        <xdr:to>
          <xdr:col>12</xdr:col>
          <xdr:colOff>400050</xdr:colOff>
          <xdr:row>27</xdr:row>
          <xdr:rowOff>57150</xdr:rowOff>
        </xdr:to>
        <xdr:sp macro="" textlink="">
          <xdr:nvSpPr>
            <xdr:cNvPr id="10243" name="Image1" hidden="1">
              <a:extLst>
                <a:ext uri="{63B3BB69-23CF-44E3-9099-C40C66FF867C}">
                  <a14:compatExt spid="_x0000_s1024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400050</xdr:colOff>
          <xdr:row>31</xdr:row>
          <xdr:rowOff>104775</xdr:rowOff>
        </xdr:from>
        <xdr:to>
          <xdr:col>12</xdr:col>
          <xdr:colOff>447675</xdr:colOff>
          <xdr:row>34</xdr:row>
          <xdr:rowOff>0</xdr:rowOff>
        </xdr:to>
        <xdr:sp macro="" textlink="">
          <xdr:nvSpPr>
            <xdr:cNvPr id="10244" name="CommandButton1" hidden="1">
              <a:extLst>
                <a:ext uri="{63B3BB69-23CF-44E3-9099-C40C66FF867C}">
                  <a14:compatExt spid="_x0000_s1024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1356360</xdr:colOff>
      <xdr:row>2</xdr:row>
      <xdr:rowOff>76200</xdr:rowOff>
    </xdr:from>
    <xdr:to>
      <xdr:col>2</xdr:col>
      <xdr:colOff>3383280</xdr:colOff>
      <xdr:row>2</xdr:row>
      <xdr:rowOff>533400</xdr:rowOff>
    </xdr:to>
    <xdr:sp macro="" textlink="">
      <xdr:nvSpPr>
        <xdr:cNvPr id="3073" name="AutoShape 1">
          <a:hlinkClick xmlns:r="http://schemas.openxmlformats.org/officeDocument/2006/relationships" r:id="rId1" tooltip="Ver la descripcion"/>
        </xdr:cNvPr>
        <xdr:cNvSpPr>
          <a:spLocks noChangeArrowheads="1"/>
        </xdr:cNvSpPr>
      </xdr:nvSpPr>
      <xdr:spPr bwMode="auto">
        <a:xfrm>
          <a:off x="3764280" y="381000"/>
          <a:ext cx="2026920" cy="45720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     </a:t>
          </a:r>
        </a:p>
        <a:p>
          <a:pPr algn="l" rtl="0">
            <a:defRPr sz="1000"/>
          </a:pPr>
          <a:r>
            <a:rPr lang="en-CA" sz="1000" b="0" i="0" u="none" strike="noStrike" baseline="0">
              <a:solidFill>
                <a:srgbClr val="000000"/>
              </a:solidFill>
              <a:latin typeface="Arial"/>
              <a:cs typeface="Arial"/>
            </a:rPr>
            <a:t>     Estructura del Programa</a:t>
          </a:r>
        </a:p>
      </xdr:txBody>
    </xdr:sp>
    <xdr:clientData/>
  </xdr:twoCellAnchor>
  <xdr:twoCellAnchor>
    <xdr:from>
      <xdr:col>1</xdr:col>
      <xdr:colOff>304800</xdr:colOff>
      <xdr:row>2</xdr:row>
      <xdr:rowOff>1356360</xdr:rowOff>
    </xdr:from>
    <xdr:to>
      <xdr:col>1</xdr:col>
      <xdr:colOff>1562100</xdr:colOff>
      <xdr:row>2</xdr:row>
      <xdr:rowOff>1798320</xdr:rowOff>
    </xdr:to>
    <xdr:sp macro="" textlink="">
      <xdr:nvSpPr>
        <xdr:cNvPr id="3078" name="AutoShape 6">
          <a:hlinkClick xmlns:r="http://schemas.openxmlformats.org/officeDocument/2006/relationships" r:id="rId2" tooltip="Factor de Indirectos"/>
        </xdr:cNvPr>
        <xdr:cNvSpPr>
          <a:spLocks noChangeArrowheads="1"/>
        </xdr:cNvSpPr>
      </xdr:nvSpPr>
      <xdr:spPr bwMode="auto">
        <a:xfrm>
          <a:off x="609600" y="1661160"/>
          <a:ext cx="1257300" cy="44196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000000"/>
              </a:solidFill>
              <a:latin typeface="Arial"/>
              <a:cs typeface="Arial"/>
            </a:rPr>
            <a:t>Factor de Indirectos</a:t>
          </a:r>
        </a:p>
      </xdr:txBody>
    </xdr:sp>
    <xdr:clientData/>
  </xdr:twoCellAnchor>
  <xdr:twoCellAnchor>
    <xdr:from>
      <xdr:col>1</xdr:col>
      <xdr:colOff>304800</xdr:colOff>
      <xdr:row>2</xdr:row>
      <xdr:rowOff>2712720</xdr:rowOff>
    </xdr:from>
    <xdr:to>
      <xdr:col>1</xdr:col>
      <xdr:colOff>1242060</xdr:colOff>
      <xdr:row>2</xdr:row>
      <xdr:rowOff>3169920</xdr:rowOff>
    </xdr:to>
    <xdr:sp macro="" textlink="">
      <xdr:nvSpPr>
        <xdr:cNvPr id="3079" name="AutoShape 7">
          <a:hlinkClick xmlns:r="http://schemas.openxmlformats.org/officeDocument/2006/relationships" r:id="rId3" tooltip="Factor de Herramienta"/>
        </xdr:cNvPr>
        <xdr:cNvSpPr>
          <a:spLocks noChangeArrowheads="1"/>
        </xdr:cNvSpPr>
      </xdr:nvSpPr>
      <xdr:spPr bwMode="auto">
        <a:xfrm>
          <a:off x="609600" y="3017520"/>
          <a:ext cx="937260" cy="45720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Porcentaje de Herramienta</a:t>
          </a:r>
        </a:p>
      </xdr:txBody>
    </xdr:sp>
    <xdr:clientData/>
  </xdr:twoCellAnchor>
  <xdr:twoCellAnchor>
    <xdr:from>
      <xdr:col>2</xdr:col>
      <xdr:colOff>807720</xdr:colOff>
      <xdr:row>2</xdr:row>
      <xdr:rowOff>3078480</xdr:rowOff>
    </xdr:from>
    <xdr:to>
      <xdr:col>2</xdr:col>
      <xdr:colOff>1744980</xdr:colOff>
      <xdr:row>2</xdr:row>
      <xdr:rowOff>3535680</xdr:rowOff>
    </xdr:to>
    <xdr:sp macro="" textlink="">
      <xdr:nvSpPr>
        <xdr:cNvPr id="3080" name="AutoShape 8">
          <a:hlinkClick xmlns:r="http://schemas.openxmlformats.org/officeDocument/2006/relationships" r:id="rId4" tooltip="Insumos de Maquinaria"/>
        </xdr:cNvPr>
        <xdr:cNvSpPr>
          <a:spLocks noChangeArrowheads="1"/>
        </xdr:cNvSpPr>
      </xdr:nvSpPr>
      <xdr:spPr bwMode="auto">
        <a:xfrm>
          <a:off x="3215640" y="3383280"/>
          <a:ext cx="937260" cy="45720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 </a:t>
          </a:r>
        </a:p>
        <a:p>
          <a:pPr algn="l" rtl="0">
            <a:defRPr sz="1000"/>
          </a:pPr>
          <a:r>
            <a:rPr lang="en-CA" sz="1000" b="0" i="0" u="none" strike="noStrike" baseline="0">
              <a:solidFill>
                <a:srgbClr val="000000"/>
              </a:solidFill>
              <a:latin typeface="Arial"/>
              <a:cs typeface="Arial"/>
            </a:rPr>
            <a:t>  Maquinaria</a:t>
          </a:r>
        </a:p>
      </xdr:txBody>
    </xdr:sp>
    <xdr:clientData/>
  </xdr:twoCellAnchor>
  <xdr:twoCellAnchor>
    <xdr:from>
      <xdr:col>2</xdr:col>
      <xdr:colOff>807720</xdr:colOff>
      <xdr:row>2</xdr:row>
      <xdr:rowOff>1379220</xdr:rowOff>
    </xdr:from>
    <xdr:to>
      <xdr:col>2</xdr:col>
      <xdr:colOff>1744980</xdr:colOff>
      <xdr:row>2</xdr:row>
      <xdr:rowOff>1836420</xdr:rowOff>
    </xdr:to>
    <xdr:sp macro="" textlink="">
      <xdr:nvSpPr>
        <xdr:cNvPr id="3081" name="AutoShape 9">
          <a:hlinkClick xmlns:r="http://schemas.openxmlformats.org/officeDocument/2006/relationships" r:id="rId4" tooltip="Insumos de Obra de Mano"/>
        </xdr:cNvPr>
        <xdr:cNvSpPr>
          <a:spLocks noChangeArrowheads="1"/>
        </xdr:cNvSpPr>
      </xdr:nvSpPr>
      <xdr:spPr bwMode="auto">
        <a:xfrm>
          <a:off x="3215640" y="1684020"/>
          <a:ext cx="937260" cy="45720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000000"/>
              </a:solidFill>
              <a:latin typeface="Arial"/>
              <a:cs typeface="Arial"/>
            </a:rPr>
            <a:t>Obra de Mano</a:t>
          </a:r>
        </a:p>
      </xdr:txBody>
    </xdr:sp>
    <xdr:clientData/>
  </xdr:twoCellAnchor>
  <xdr:twoCellAnchor>
    <xdr:from>
      <xdr:col>2</xdr:col>
      <xdr:colOff>807720</xdr:colOff>
      <xdr:row>2</xdr:row>
      <xdr:rowOff>2240280</xdr:rowOff>
    </xdr:from>
    <xdr:to>
      <xdr:col>2</xdr:col>
      <xdr:colOff>1744980</xdr:colOff>
      <xdr:row>2</xdr:row>
      <xdr:rowOff>2697480</xdr:rowOff>
    </xdr:to>
    <xdr:sp macro="" textlink="">
      <xdr:nvSpPr>
        <xdr:cNvPr id="3082" name="AutoShape 10">
          <a:hlinkClick xmlns:r="http://schemas.openxmlformats.org/officeDocument/2006/relationships" r:id="rId4" tooltip="Insumos de Materiales"/>
        </xdr:cNvPr>
        <xdr:cNvSpPr>
          <a:spLocks noChangeArrowheads="1"/>
        </xdr:cNvSpPr>
      </xdr:nvSpPr>
      <xdr:spPr bwMode="auto">
        <a:xfrm>
          <a:off x="3215640" y="2545080"/>
          <a:ext cx="937260" cy="45720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000000"/>
              </a:solidFill>
              <a:latin typeface="Arial"/>
              <a:cs typeface="Arial"/>
            </a:rPr>
            <a:t>   Materiales</a:t>
          </a:r>
        </a:p>
      </xdr:txBody>
    </xdr:sp>
    <xdr:clientData/>
  </xdr:twoCellAnchor>
  <xdr:twoCellAnchor>
    <xdr:from>
      <xdr:col>1</xdr:col>
      <xdr:colOff>312420</xdr:colOff>
      <xdr:row>2</xdr:row>
      <xdr:rowOff>2049780</xdr:rowOff>
    </xdr:from>
    <xdr:to>
      <xdr:col>1</xdr:col>
      <xdr:colOff>1249680</xdr:colOff>
      <xdr:row>2</xdr:row>
      <xdr:rowOff>2506980</xdr:rowOff>
    </xdr:to>
    <xdr:sp macro="" textlink="">
      <xdr:nvSpPr>
        <xdr:cNvPr id="3083" name="AutoShape 11">
          <a:hlinkClick xmlns:r="http://schemas.openxmlformats.org/officeDocument/2006/relationships" r:id="rId5" tooltip="Factor de Salario Real"/>
        </xdr:cNvPr>
        <xdr:cNvSpPr>
          <a:spLocks noChangeArrowheads="1"/>
        </xdr:cNvSpPr>
      </xdr:nvSpPr>
      <xdr:spPr bwMode="auto">
        <a:xfrm>
          <a:off x="617220" y="2354580"/>
          <a:ext cx="937260" cy="45720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Factor de Salario Real</a:t>
          </a:r>
        </a:p>
      </xdr:txBody>
    </xdr:sp>
    <xdr:clientData/>
  </xdr:twoCellAnchor>
  <xdr:twoCellAnchor>
    <xdr:from>
      <xdr:col>1</xdr:col>
      <xdr:colOff>304800</xdr:colOff>
      <xdr:row>2</xdr:row>
      <xdr:rowOff>3421380</xdr:rowOff>
    </xdr:from>
    <xdr:to>
      <xdr:col>1</xdr:col>
      <xdr:colOff>1242060</xdr:colOff>
      <xdr:row>2</xdr:row>
      <xdr:rowOff>3863340</xdr:rowOff>
    </xdr:to>
    <xdr:sp macro="" textlink="">
      <xdr:nvSpPr>
        <xdr:cNvPr id="3084" name="AutoShape 12">
          <a:hlinkClick xmlns:r="http://schemas.openxmlformats.org/officeDocument/2006/relationships" r:id="rId6" tooltip="Identificaticion General de Obra"/>
        </xdr:cNvPr>
        <xdr:cNvSpPr>
          <a:spLocks noChangeArrowheads="1"/>
        </xdr:cNvSpPr>
      </xdr:nvSpPr>
      <xdr:spPr bwMode="auto">
        <a:xfrm>
          <a:off x="609600" y="3726180"/>
          <a:ext cx="937260" cy="44196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Informacion de su Obra</a:t>
          </a:r>
        </a:p>
      </xdr:txBody>
    </xdr:sp>
    <xdr:clientData/>
  </xdr:twoCellAnchor>
  <xdr:twoCellAnchor>
    <xdr:from>
      <xdr:col>1</xdr:col>
      <xdr:colOff>373380</xdr:colOff>
      <xdr:row>2</xdr:row>
      <xdr:rowOff>800100</xdr:rowOff>
    </xdr:from>
    <xdr:to>
      <xdr:col>1</xdr:col>
      <xdr:colOff>1988820</xdr:colOff>
      <xdr:row>2</xdr:row>
      <xdr:rowOff>1318260</xdr:rowOff>
    </xdr:to>
    <xdr:sp macro="" textlink="">
      <xdr:nvSpPr>
        <xdr:cNvPr id="3085" name="AutoShape 13">
          <a:hlinkClick xmlns:r="http://schemas.openxmlformats.org/officeDocument/2006/relationships" r:id="rId7" tooltip="Factores Generales"/>
        </xdr:cNvPr>
        <xdr:cNvSpPr>
          <a:spLocks noChangeArrowheads="1"/>
        </xdr:cNvSpPr>
      </xdr:nvSpPr>
      <xdr:spPr bwMode="auto">
        <a:xfrm>
          <a:off x="678180" y="1104900"/>
          <a:ext cx="1615440" cy="518160"/>
        </a:xfrm>
        <a:prstGeom prst="downArrowCallout">
          <a:avLst>
            <a:gd name="adj1" fmla="val 77941"/>
            <a:gd name="adj2" fmla="val 77941"/>
            <a:gd name="adj3" fmla="val 16667"/>
            <a:gd name="adj4" fmla="val 6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FF0000"/>
              </a:solidFill>
              <a:latin typeface="Arial"/>
              <a:cs typeface="Arial"/>
            </a:rPr>
            <a:t>Primero</a:t>
          </a:r>
          <a:r>
            <a:rPr lang="en-CA" sz="1000" b="0" i="0" u="none" strike="noStrike" baseline="0">
              <a:solidFill>
                <a:srgbClr val="0000FF"/>
              </a:solidFill>
              <a:latin typeface="Arial"/>
              <a:cs typeface="Arial"/>
            </a:rPr>
            <a:t>   Ingresar </a:t>
          </a:r>
        </a:p>
        <a:p>
          <a:pPr algn="l" rtl="0">
            <a:defRPr sz="1000"/>
          </a:pPr>
          <a:r>
            <a:rPr lang="en-CA" sz="1000" b="0" i="0" u="none" strike="noStrike" baseline="0">
              <a:solidFill>
                <a:srgbClr val="0000FF"/>
              </a:solidFill>
              <a:latin typeface="Arial"/>
              <a:cs typeface="Arial"/>
            </a:rPr>
            <a:t>     Factores Generales</a:t>
          </a:r>
        </a:p>
      </xdr:txBody>
    </xdr:sp>
    <xdr:clientData/>
  </xdr:twoCellAnchor>
  <xdr:twoCellAnchor>
    <xdr:from>
      <xdr:col>2</xdr:col>
      <xdr:colOff>472440</xdr:colOff>
      <xdr:row>2</xdr:row>
      <xdr:rowOff>784860</xdr:rowOff>
    </xdr:from>
    <xdr:to>
      <xdr:col>2</xdr:col>
      <xdr:colOff>2103120</xdr:colOff>
      <xdr:row>2</xdr:row>
      <xdr:rowOff>1303020</xdr:rowOff>
    </xdr:to>
    <xdr:sp macro="" textlink="">
      <xdr:nvSpPr>
        <xdr:cNvPr id="3086" name="AutoShape 14">
          <a:hlinkClick xmlns:r="http://schemas.openxmlformats.org/officeDocument/2006/relationships" r:id="rId8" tooltip="Insumos"/>
        </xdr:cNvPr>
        <xdr:cNvSpPr>
          <a:spLocks noChangeArrowheads="1"/>
        </xdr:cNvSpPr>
      </xdr:nvSpPr>
      <xdr:spPr bwMode="auto">
        <a:xfrm>
          <a:off x="2880360" y="1089660"/>
          <a:ext cx="1630680" cy="518160"/>
        </a:xfrm>
        <a:prstGeom prst="downArrowCallout">
          <a:avLst>
            <a:gd name="adj1" fmla="val 78676"/>
            <a:gd name="adj2" fmla="val 78676"/>
            <a:gd name="adj3" fmla="val 16667"/>
            <a:gd name="adj4" fmla="val 6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FF0000"/>
              </a:solidFill>
              <a:latin typeface="Arial"/>
              <a:cs typeface="Arial"/>
            </a:rPr>
            <a:t>Segundo </a:t>
          </a:r>
          <a:r>
            <a:rPr lang="en-CA" sz="1000" b="0" i="0" u="none" strike="noStrike" baseline="0">
              <a:solidFill>
                <a:srgbClr val="0000FF"/>
              </a:solidFill>
              <a:latin typeface="Arial"/>
              <a:cs typeface="Arial"/>
            </a:rPr>
            <a:t>Ingresar </a:t>
          </a:r>
        </a:p>
        <a:p>
          <a:pPr algn="l" rtl="0">
            <a:defRPr sz="1000"/>
          </a:pPr>
          <a:r>
            <a:rPr lang="en-CA" sz="1000" b="0" i="0" u="none" strike="noStrike" baseline="0">
              <a:solidFill>
                <a:srgbClr val="0000FF"/>
              </a:solidFill>
              <a:latin typeface="Arial"/>
              <a:cs typeface="Arial"/>
            </a:rPr>
            <a:t>              Insumos</a:t>
          </a:r>
        </a:p>
      </xdr:txBody>
    </xdr:sp>
    <xdr:clientData/>
  </xdr:twoCellAnchor>
  <xdr:twoCellAnchor>
    <xdr:from>
      <xdr:col>1</xdr:col>
      <xdr:colOff>1249680</xdr:colOff>
      <xdr:row>2</xdr:row>
      <xdr:rowOff>1607820</xdr:rowOff>
    </xdr:from>
    <xdr:to>
      <xdr:col>2</xdr:col>
      <xdr:colOff>807720</xdr:colOff>
      <xdr:row>2</xdr:row>
      <xdr:rowOff>2278380</xdr:rowOff>
    </xdr:to>
    <xdr:cxnSp macro="">
      <xdr:nvCxnSpPr>
        <xdr:cNvPr id="3092" name="AutoShape 20"/>
        <xdr:cNvCxnSpPr>
          <a:cxnSpLocks noChangeShapeType="1"/>
          <a:stCxn id="3083" idx="3"/>
          <a:endCxn id="3081" idx="1"/>
        </xdr:cNvCxnSpPr>
      </xdr:nvCxnSpPr>
      <xdr:spPr bwMode="auto">
        <a:xfrm flipV="1">
          <a:off x="1554480" y="1912620"/>
          <a:ext cx="1661160" cy="67056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xdr:col>
      <xdr:colOff>1242060</xdr:colOff>
      <xdr:row>2</xdr:row>
      <xdr:rowOff>1607820</xdr:rowOff>
    </xdr:from>
    <xdr:to>
      <xdr:col>2</xdr:col>
      <xdr:colOff>807720</xdr:colOff>
      <xdr:row>2</xdr:row>
      <xdr:rowOff>2948940</xdr:rowOff>
    </xdr:to>
    <xdr:cxnSp macro="">
      <xdr:nvCxnSpPr>
        <xdr:cNvPr id="3093" name="AutoShape 21"/>
        <xdr:cNvCxnSpPr>
          <a:cxnSpLocks noChangeShapeType="1"/>
          <a:stCxn id="3079" idx="3"/>
          <a:endCxn id="3081" idx="1"/>
        </xdr:cNvCxnSpPr>
      </xdr:nvCxnSpPr>
      <xdr:spPr bwMode="auto">
        <a:xfrm flipV="1">
          <a:off x="1546860" y="1912620"/>
          <a:ext cx="1668780" cy="134112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2392680</xdr:colOff>
      <xdr:row>2</xdr:row>
      <xdr:rowOff>784860</xdr:rowOff>
    </xdr:from>
    <xdr:to>
      <xdr:col>2</xdr:col>
      <xdr:colOff>4069080</xdr:colOff>
      <xdr:row>2</xdr:row>
      <xdr:rowOff>1303020</xdr:rowOff>
    </xdr:to>
    <xdr:sp macro="" textlink="">
      <xdr:nvSpPr>
        <xdr:cNvPr id="3094" name="AutoShape 22">
          <a:hlinkClick xmlns:r="http://schemas.openxmlformats.org/officeDocument/2006/relationships" r:id="rId9" tooltip="Elaboracion de Matrices de Precios Unitarios"/>
        </xdr:cNvPr>
        <xdr:cNvSpPr>
          <a:spLocks noChangeArrowheads="1"/>
        </xdr:cNvSpPr>
      </xdr:nvSpPr>
      <xdr:spPr bwMode="auto">
        <a:xfrm>
          <a:off x="4800600" y="1089660"/>
          <a:ext cx="1676400" cy="518160"/>
        </a:xfrm>
        <a:prstGeom prst="downArrowCallout">
          <a:avLst>
            <a:gd name="adj1" fmla="val 80882"/>
            <a:gd name="adj2" fmla="val 80882"/>
            <a:gd name="adj3" fmla="val 16667"/>
            <a:gd name="adj4" fmla="val 6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FF0000"/>
              </a:solidFill>
              <a:latin typeface="Arial"/>
              <a:cs typeface="Arial"/>
            </a:rPr>
            <a:t>Tercero  </a:t>
          </a:r>
          <a:r>
            <a:rPr lang="en-CA" sz="1000" b="0" i="0" u="none" strike="noStrike" baseline="0">
              <a:solidFill>
                <a:srgbClr val="000000"/>
              </a:solidFill>
              <a:latin typeface="Arial"/>
              <a:cs typeface="Arial"/>
            </a:rPr>
            <a:t> </a:t>
          </a:r>
          <a:r>
            <a:rPr lang="en-CA" sz="1000" b="0" i="0" u="none" strike="noStrike" baseline="0">
              <a:solidFill>
                <a:srgbClr val="0000FF"/>
              </a:solidFill>
              <a:latin typeface="Arial"/>
              <a:cs typeface="Arial"/>
            </a:rPr>
            <a:t>Elaboracion de </a:t>
          </a:r>
        </a:p>
        <a:p>
          <a:pPr algn="l" rtl="0">
            <a:defRPr sz="1000"/>
          </a:pPr>
          <a:r>
            <a:rPr lang="en-CA" sz="1000" b="0" i="0" u="none" strike="noStrike" baseline="0">
              <a:solidFill>
                <a:srgbClr val="0000FF"/>
              </a:solidFill>
              <a:latin typeface="Arial"/>
              <a:cs typeface="Arial"/>
            </a:rPr>
            <a:t>Matrices Precios Unitarios                                                              </a:t>
          </a:r>
        </a:p>
      </xdr:txBody>
    </xdr:sp>
    <xdr:clientData/>
  </xdr:twoCellAnchor>
  <xdr:twoCellAnchor>
    <xdr:from>
      <xdr:col>2</xdr:col>
      <xdr:colOff>2628900</xdr:colOff>
      <xdr:row>2</xdr:row>
      <xdr:rowOff>1432560</xdr:rowOff>
    </xdr:from>
    <xdr:to>
      <xdr:col>2</xdr:col>
      <xdr:colOff>3832860</xdr:colOff>
      <xdr:row>2</xdr:row>
      <xdr:rowOff>3497580</xdr:rowOff>
    </xdr:to>
    <xdr:sp macro="" textlink="">
      <xdr:nvSpPr>
        <xdr:cNvPr id="3095" name="AutoShape 23">
          <a:hlinkClick xmlns:r="http://schemas.openxmlformats.org/officeDocument/2006/relationships" r:id="rId9" tooltip="Elaboracion de Matrices de Precios Unitarios"/>
        </xdr:cNvPr>
        <xdr:cNvSpPr>
          <a:spLocks noChangeArrowheads="1"/>
        </xdr:cNvSpPr>
      </xdr:nvSpPr>
      <xdr:spPr bwMode="auto">
        <a:xfrm>
          <a:off x="5036820" y="1737360"/>
          <a:ext cx="1203960" cy="206502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0" anchor="t" upright="1"/>
        <a:lstStyle/>
        <a:p>
          <a:pPr algn="l" rtl="0">
            <a:defRPr sz="1000"/>
          </a:pPr>
          <a:r>
            <a:rPr lang="en-CA" sz="900" b="0" i="0" u="none" strike="noStrike" baseline="0">
              <a:solidFill>
                <a:srgbClr val="000000"/>
              </a:solidFill>
              <a:latin typeface="Arial"/>
              <a:cs typeface="Arial"/>
            </a:rPr>
            <a:t>Matrices de </a:t>
          </a:r>
        </a:p>
        <a:p>
          <a:pPr algn="l" rtl="0">
            <a:defRPr sz="1000"/>
          </a:pPr>
          <a:r>
            <a:rPr lang="en-CA" sz="900" b="0" i="0" u="none" strike="noStrike" baseline="0">
              <a:solidFill>
                <a:srgbClr val="000000"/>
              </a:solidFill>
              <a:latin typeface="Arial"/>
              <a:cs typeface="Arial"/>
            </a:rPr>
            <a:t>Precios Unitarios para: </a:t>
          </a:r>
          <a:r>
            <a:rPr lang="en-CA" sz="900" b="0" i="0" u="none" strike="noStrike" baseline="0">
              <a:solidFill>
                <a:srgbClr val="3366FF"/>
              </a:solidFill>
              <a:latin typeface="Arial"/>
              <a:cs typeface="Arial"/>
            </a:rPr>
            <a:t>Preliminares</a:t>
          </a:r>
        </a:p>
        <a:p>
          <a:pPr algn="l" rtl="0">
            <a:defRPr sz="1000"/>
          </a:pPr>
          <a:r>
            <a:rPr lang="en-CA" sz="900" b="0" i="0" u="none" strike="noStrike" baseline="0">
              <a:solidFill>
                <a:srgbClr val="3366FF"/>
              </a:solidFill>
              <a:latin typeface="Arial"/>
              <a:cs typeface="Arial"/>
            </a:rPr>
            <a:t>          Excavaciones</a:t>
          </a:r>
        </a:p>
        <a:p>
          <a:pPr algn="l" rtl="0">
            <a:defRPr sz="1000"/>
          </a:pPr>
          <a:r>
            <a:rPr lang="en-CA" sz="900" b="0" i="0" u="none" strike="noStrike" baseline="0">
              <a:solidFill>
                <a:srgbClr val="3366FF"/>
              </a:solidFill>
              <a:latin typeface="Arial"/>
              <a:cs typeface="Arial"/>
            </a:rPr>
            <a:t>          Acarreos</a:t>
          </a:r>
        </a:p>
        <a:p>
          <a:pPr algn="l" rtl="0">
            <a:defRPr sz="1000"/>
          </a:pPr>
          <a:r>
            <a:rPr lang="en-CA" sz="900" b="0" i="0" u="none" strike="noStrike" baseline="0">
              <a:solidFill>
                <a:srgbClr val="3366FF"/>
              </a:solidFill>
              <a:latin typeface="Arial"/>
              <a:cs typeface="Arial"/>
            </a:rPr>
            <a:t>          Concretos</a:t>
          </a:r>
        </a:p>
        <a:p>
          <a:pPr algn="l" rtl="0">
            <a:defRPr sz="1000"/>
          </a:pPr>
          <a:r>
            <a:rPr lang="en-CA" sz="900" b="0" i="0" u="none" strike="noStrike" baseline="0">
              <a:solidFill>
                <a:srgbClr val="3366FF"/>
              </a:solidFill>
              <a:latin typeface="Arial"/>
              <a:cs typeface="Arial"/>
            </a:rPr>
            <a:t>          Aceros</a:t>
          </a:r>
        </a:p>
        <a:p>
          <a:pPr algn="l" rtl="0">
            <a:defRPr sz="1000"/>
          </a:pPr>
          <a:r>
            <a:rPr lang="en-CA" sz="900" b="0" i="0" u="none" strike="noStrike" baseline="0">
              <a:solidFill>
                <a:srgbClr val="3366FF"/>
              </a:solidFill>
              <a:latin typeface="Arial"/>
              <a:cs typeface="Arial"/>
            </a:rPr>
            <a:t>          Cimbras</a:t>
          </a:r>
        </a:p>
        <a:p>
          <a:pPr algn="l" rtl="0">
            <a:defRPr sz="1000"/>
          </a:pPr>
          <a:r>
            <a:rPr lang="en-CA" sz="900" b="0" i="0" u="none" strike="noStrike" baseline="0">
              <a:solidFill>
                <a:srgbClr val="3366FF"/>
              </a:solidFill>
              <a:latin typeface="Arial"/>
              <a:cs typeface="Arial"/>
            </a:rPr>
            <a:t>          Muros</a:t>
          </a:r>
        </a:p>
        <a:p>
          <a:pPr algn="l" rtl="0">
            <a:defRPr sz="1000"/>
          </a:pPr>
          <a:r>
            <a:rPr lang="en-CA" sz="900" b="0" i="0" u="none" strike="noStrike" baseline="0">
              <a:solidFill>
                <a:srgbClr val="3366FF"/>
              </a:solidFill>
              <a:latin typeface="Arial"/>
              <a:cs typeface="Arial"/>
            </a:rPr>
            <a:t>          Cimentacion</a:t>
          </a:r>
        </a:p>
        <a:p>
          <a:pPr algn="l" rtl="0">
            <a:defRPr sz="1000"/>
          </a:pPr>
          <a:r>
            <a:rPr lang="en-CA" sz="900" b="0" i="0" u="none" strike="noStrike" baseline="0">
              <a:solidFill>
                <a:srgbClr val="3366FF"/>
              </a:solidFill>
              <a:latin typeface="Arial"/>
              <a:cs typeface="Arial"/>
            </a:rPr>
            <a:t>           Estructuras</a:t>
          </a:r>
          <a:endParaRPr lang="en-CA" sz="900" b="0" i="0" u="none" strike="noStrike" baseline="0">
            <a:solidFill>
              <a:srgbClr val="000000"/>
            </a:solidFill>
            <a:latin typeface="Arial"/>
            <a:cs typeface="Arial"/>
          </a:endParaRPr>
        </a:p>
        <a:p>
          <a:pPr algn="l" rtl="0">
            <a:defRPr sz="1000"/>
          </a:pPr>
          <a:r>
            <a:rPr lang="en-CA" sz="900" b="0" i="0" u="none" strike="noStrike" baseline="0">
              <a:solidFill>
                <a:srgbClr val="000000"/>
              </a:solidFill>
              <a:latin typeface="Arial"/>
              <a:cs typeface="Arial"/>
            </a:rPr>
            <a:t>         </a:t>
          </a:r>
        </a:p>
        <a:p>
          <a:pPr algn="l" rtl="0">
            <a:defRPr sz="1000"/>
          </a:pPr>
          <a:r>
            <a:rPr lang="en-CA" sz="900" b="0" i="0" u="none" strike="noStrike" baseline="0">
              <a:solidFill>
                <a:srgbClr val="000000"/>
              </a:solidFill>
              <a:latin typeface="Arial"/>
              <a:cs typeface="Arial"/>
            </a:rPr>
            <a:t>           Etc.</a:t>
          </a:r>
        </a:p>
      </xdr:txBody>
    </xdr:sp>
    <xdr:clientData/>
  </xdr:twoCellAnchor>
  <xdr:twoCellAnchor>
    <xdr:from>
      <xdr:col>2</xdr:col>
      <xdr:colOff>4358640</xdr:colOff>
      <xdr:row>2</xdr:row>
      <xdr:rowOff>784860</xdr:rowOff>
    </xdr:from>
    <xdr:to>
      <xdr:col>2</xdr:col>
      <xdr:colOff>5943600</xdr:colOff>
      <xdr:row>2</xdr:row>
      <xdr:rowOff>1318260</xdr:rowOff>
    </xdr:to>
    <xdr:sp macro="" textlink="">
      <xdr:nvSpPr>
        <xdr:cNvPr id="3099" name="AutoShape 27">
          <a:hlinkClick xmlns:r="http://schemas.openxmlformats.org/officeDocument/2006/relationships" r:id="rId10" tooltip="Elaboracion de Presupuesto"/>
        </xdr:cNvPr>
        <xdr:cNvSpPr>
          <a:spLocks noChangeArrowheads="1"/>
        </xdr:cNvSpPr>
      </xdr:nvSpPr>
      <xdr:spPr bwMode="auto">
        <a:xfrm>
          <a:off x="6766560" y="1089660"/>
          <a:ext cx="1584960" cy="533400"/>
        </a:xfrm>
        <a:prstGeom prst="downArrowCallout">
          <a:avLst>
            <a:gd name="adj1" fmla="val 74286"/>
            <a:gd name="adj2" fmla="val 74286"/>
            <a:gd name="adj3" fmla="val 16667"/>
            <a:gd name="adj4" fmla="val 6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FF0000"/>
              </a:solidFill>
              <a:latin typeface="Arial"/>
              <a:cs typeface="Arial"/>
            </a:rPr>
            <a:t>Cuarto</a:t>
          </a:r>
          <a:r>
            <a:rPr lang="en-CA" sz="1000" b="0" i="0" u="none" strike="noStrike" baseline="0">
              <a:solidFill>
                <a:srgbClr val="000000"/>
              </a:solidFill>
              <a:latin typeface="Arial"/>
              <a:cs typeface="Arial"/>
            </a:rPr>
            <a:t>  </a:t>
          </a:r>
          <a:r>
            <a:rPr lang="en-CA" sz="1000" b="0" i="0" u="none" strike="noStrike" baseline="0">
              <a:solidFill>
                <a:srgbClr val="0000FF"/>
              </a:solidFill>
              <a:latin typeface="Arial"/>
              <a:cs typeface="Arial"/>
            </a:rPr>
            <a:t>Elaboracion del  </a:t>
          </a:r>
        </a:p>
        <a:p>
          <a:pPr algn="l" rtl="0">
            <a:defRPr sz="1000"/>
          </a:pPr>
          <a:r>
            <a:rPr lang="en-CA" sz="1000" b="0" i="0" u="none" strike="noStrike" baseline="0">
              <a:solidFill>
                <a:srgbClr val="0000FF"/>
              </a:solidFill>
              <a:latin typeface="Arial"/>
              <a:cs typeface="Arial"/>
            </a:rPr>
            <a:t>            Presupuesto</a:t>
          </a:r>
        </a:p>
      </xdr:txBody>
    </xdr:sp>
    <xdr:clientData/>
  </xdr:twoCellAnchor>
  <xdr:twoCellAnchor>
    <xdr:from>
      <xdr:col>2</xdr:col>
      <xdr:colOff>4404360</xdr:colOff>
      <xdr:row>2</xdr:row>
      <xdr:rowOff>1417320</xdr:rowOff>
    </xdr:from>
    <xdr:to>
      <xdr:col>2</xdr:col>
      <xdr:colOff>5951220</xdr:colOff>
      <xdr:row>2</xdr:row>
      <xdr:rowOff>4168140</xdr:rowOff>
    </xdr:to>
    <xdr:sp macro="" textlink="">
      <xdr:nvSpPr>
        <xdr:cNvPr id="3100" name="AutoShape 28">
          <a:hlinkClick xmlns:r="http://schemas.openxmlformats.org/officeDocument/2006/relationships" r:id="rId10" tooltip="Elaboracion del Presupuesto"/>
        </xdr:cNvPr>
        <xdr:cNvSpPr>
          <a:spLocks noChangeArrowheads="1"/>
        </xdr:cNvSpPr>
      </xdr:nvSpPr>
      <xdr:spPr bwMode="auto">
        <a:xfrm>
          <a:off x="6812280" y="1722120"/>
          <a:ext cx="1546860" cy="275082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3366FF"/>
              </a:solidFill>
              <a:latin typeface="Arial"/>
              <a:cs typeface="Arial"/>
            </a:rPr>
            <a:t>Preliminares</a:t>
          </a: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000000"/>
              </a:solidFill>
              <a:latin typeface="Arial"/>
              <a:cs typeface="Arial"/>
            </a:rPr>
            <a:t>             Sub total $_____</a:t>
          </a:r>
        </a:p>
        <a:p>
          <a:pPr algn="l" rtl="0">
            <a:defRPr sz="1000"/>
          </a:pP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3366FF"/>
              </a:solidFill>
              <a:latin typeface="Arial"/>
              <a:cs typeface="Arial"/>
            </a:rPr>
            <a:t>Excavaciones</a:t>
          </a:r>
          <a:r>
            <a:rPr lang="en-CA" sz="1000" b="0" i="0" u="none" strike="noStrike" baseline="0">
              <a:solidFill>
                <a:srgbClr val="000000"/>
              </a:solidFill>
              <a:latin typeface="Arial"/>
              <a:cs typeface="Arial"/>
            </a:rPr>
            <a:t> </a:t>
          </a:r>
        </a:p>
        <a:p>
          <a:pPr algn="l" rtl="0">
            <a:defRPr sz="1000"/>
          </a:pPr>
          <a:r>
            <a:rPr lang="en-CA" sz="1000" b="0" i="0" u="none" strike="noStrike" baseline="0">
              <a:solidFill>
                <a:srgbClr val="000000"/>
              </a:solidFill>
              <a:latin typeface="Arial"/>
              <a:cs typeface="Arial"/>
            </a:rPr>
            <a:t>             Sub total $_____</a:t>
          </a:r>
        </a:p>
        <a:p>
          <a:pPr algn="l" rtl="0">
            <a:defRPr sz="1000"/>
          </a:pP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3366FF"/>
              </a:solidFill>
              <a:latin typeface="Arial"/>
              <a:cs typeface="Arial"/>
            </a:rPr>
            <a:t>Acarreos</a:t>
          </a: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000000"/>
              </a:solidFill>
              <a:latin typeface="Arial"/>
              <a:cs typeface="Arial"/>
            </a:rPr>
            <a:t>             Sub total $_____</a:t>
          </a:r>
        </a:p>
        <a:p>
          <a:pPr algn="l" rtl="0">
            <a:defRPr sz="1000"/>
          </a:pP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3366FF"/>
              </a:solidFill>
              <a:latin typeface="Arial"/>
              <a:cs typeface="Arial"/>
            </a:rPr>
            <a:t>Concretos</a:t>
          </a:r>
          <a:endParaRPr lang="en-CA" sz="1000" b="0" i="0" u="none" strike="noStrike" baseline="0">
            <a:solidFill>
              <a:srgbClr val="000000"/>
            </a:solidFill>
            <a:latin typeface="Arial"/>
            <a:cs typeface="Arial"/>
          </a:endParaRPr>
        </a:p>
        <a:p>
          <a:pPr algn="l" rtl="0">
            <a:defRPr sz="1000"/>
          </a:pPr>
          <a:r>
            <a:rPr lang="en-CA" sz="1000" b="0" i="0" u="none" strike="noStrike" baseline="0">
              <a:solidFill>
                <a:srgbClr val="000000"/>
              </a:solidFill>
              <a:latin typeface="Arial"/>
              <a:cs typeface="Arial"/>
            </a:rPr>
            <a:t>             Sub total $_____</a:t>
          </a:r>
        </a:p>
        <a:p>
          <a:pPr algn="l" rtl="0">
            <a:defRPr sz="1000"/>
          </a:pPr>
          <a:r>
            <a:rPr lang="en-CA" sz="1000" b="0" i="0" u="none" strike="noStrike" baseline="0">
              <a:solidFill>
                <a:srgbClr val="000000"/>
              </a:solidFill>
              <a:latin typeface="Arial"/>
              <a:cs typeface="Arial"/>
            </a:rPr>
            <a:t>                   .</a:t>
          </a:r>
        </a:p>
        <a:p>
          <a:pPr algn="l" rtl="0">
            <a:defRPr sz="1000"/>
          </a:pPr>
          <a:r>
            <a:rPr lang="en-CA" sz="1000" b="0" i="0" u="none" strike="noStrike" baseline="0">
              <a:solidFill>
                <a:srgbClr val="000000"/>
              </a:solidFill>
              <a:latin typeface="Arial"/>
              <a:cs typeface="Arial"/>
            </a:rPr>
            <a:t>                   .</a:t>
          </a:r>
        </a:p>
        <a:p>
          <a:pPr algn="l" rtl="0">
            <a:defRPr sz="1000"/>
          </a:pPr>
          <a:r>
            <a:rPr lang="en-CA" sz="1000" b="0" i="0" u="none" strike="noStrike" baseline="0">
              <a:solidFill>
                <a:srgbClr val="000000"/>
              </a:solidFill>
              <a:latin typeface="Arial"/>
              <a:cs typeface="Arial"/>
            </a:rPr>
            <a:t>                   .</a:t>
          </a:r>
        </a:p>
        <a:p>
          <a:pPr algn="l" rtl="0">
            <a:defRPr sz="1000"/>
          </a:pPr>
          <a:r>
            <a:rPr lang="en-CA" sz="1000" b="0" i="0" u="none" strike="noStrike" baseline="0">
              <a:solidFill>
                <a:srgbClr val="000000"/>
              </a:solidFill>
              <a:latin typeface="Arial"/>
              <a:cs typeface="Arial"/>
            </a:rPr>
            <a:t>                 Total $_____</a:t>
          </a:r>
        </a:p>
        <a:p>
          <a:pPr algn="l" rtl="0">
            <a:defRPr sz="1000"/>
          </a:pPr>
          <a:endParaRPr lang="en-CA" sz="1000" b="0" i="0" u="none" strike="noStrike" baseline="0">
            <a:solidFill>
              <a:srgbClr val="000000"/>
            </a:solidFill>
            <a:latin typeface="Arial"/>
            <a:cs typeface="Arial"/>
          </a:endParaRPr>
        </a:p>
        <a:p>
          <a:pPr algn="l" rtl="0">
            <a:defRPr sz="1000"/>
          </a:pPr>
          <a:endParaRPr lang="en-CA" sz="1000" b="0" i="0" u="none" strike="noStrike" baseline="0">
            <a:solidFill>
              <a:srgbClr val="000000"/>
            </a:solidFill>
            <a:latin typeface="Arial"/>
            <a:cs typeface="Arial"/>
          </a:endParaRPr>
        </a:p>
      </xdr:txBody>
    </xdr:sp>
    <xdr:clientData/>
  </xdr:twoCellAnchor>
  <xdr:twoCellAnchor>
    <xdr:from>
      <xdr:col>1</xdr:col>
      <xdr:colOff>1181100</xdr:colOff>
      <xdr:row>2</xdr:row>
      <xdr:rowOff>304800</xdr:rowOff>
    </xdr:from>
    <xdr:to>
      <xdr:col>2</xdr:col>
      <xdr:colOff>1356360</xdr:colOff>
      <xdr:row>2</xdr:row>
      <xdr:rowOff>800100</xdr:rowOff>
    </xdr:to>
    <xdr:cxnSp macro="">
      <xdr:nvCxnSpPr>
        <xdr:cNvPr id="3102" name="AutoShape 30"/>
        <xdr:cNvCxnSpPr>
          <a:cxnSpLocks noChangeShapeType="1"/>
          <a:stCxn id="3073" idx="1"/>
          <a:endCxn id="3085" idx="0"/>
        </xdr:cNvCxnSpPr>
      </xdr:nvCxnSpPr>
      <xdr:spPr bwMode="auto">
        <a:xfrm rot="10800000" flipV="1">
          <a:off x="1485900" y="609600"/>
          <a:ext cx="2278380" cy="495300"/>
        </a:xfrm>
        <a:prstGeom prst="bentConnector2">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1295400</xdr:colOff>
      <xdr:row>2</xdr:row>
      <xdr:rowOff>556260</xdr:rowOff>
    </xdr:from>
    <xdr:to>
      <xdr:col>2</xdr:col>
      <xdr:colOff>2377440</xdr:colOff>
      <xdr:row>2</xdr:row>
      <xdr:rowOff>784860</xdr:rowOff>
    </xdr:to>
    <xdr:cxnSp macro="">
      <xdr:nvCxnSpPr>
        <xdr:cNvPr id="3103" name="AutoShape 31"/>
        <xdr:cNvCxnSpPr>
          <a:cxnSpLocks noChangeShapeType="1"/>
          <a:stCxn id="3073" idx="2"/>
          <a:endCxn id="3086" idx="0"/>
        </xdr:cNvCxnSpPr>
      </xdr:nvCxnSpPr>
      <xdr:spPr bwMode="auto">
        <a:xfrm rot="5400000">
          <a:off x="4130040" y="434340"/>
          <a:ext cx="228600" cy="1082040"/>
        </a:xfrm>
        <a:prstGeom prst="bentConnector3">
          <a:avLst>
            <a:gd name="adj1" fmla="val 48000"/>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2369820</xdr:colOff>
      <xdr:row>2</xdr:row>
      <xdr:rowOff>556260</xdr:rowOff>
    </xdr:from>
    <xdr:to>
      <xdr:col>2</xdr:col>
      <xdr:colOff>3230880</xdr:colOff>
      <xdr:row>2</xdr:row>
      <xdr:rowOff>784860</xdr:rowOff>
    </xdr:to>
    <xdr:cxnSp macro="">
      <xdr:nvCxnSpPr>
        <xdr:cNvPr id="3104" name="AutoShape 32"/>
        <xdr:cNvCxnSpPr>
          <a:cxnSpLocks noChangeShapeType="1"/>
          <a:stCxn id="3073" idx="2"/>
          <a:endCxn id="3094" idx="0"/>
        </xdr:cNvCxnSpPr>
      </xdr:nvCxnSpPr>
      <xdr:spPr bwMode="auto">
        <a:xfrm rot="16200000" flipH="1">
          <a:off x="5093970" y="544830"/>
          <a:ext cx="228600" cy="861060"/>
        </a:xfrm>
        <a:prstGeom prst="bentConnector3">
          <a:avLst>
            <a:gd name="adj1" fmla="val 48000"/>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3375660</xdr:colOff>
      <xdr:row>2</xdr:row>
      <xdr:rowOff>304800</xdr:rowOff>
    </xdr:from>
    <xdr:to>
      <xdr:col>2</xdr:col>
      <xdr:colOff>5151120</xdr:colOff>
      <xdr:row>2</xdr:row>
      <xdr:rowOff>762000</xdr:rowOff>
    </xdr:to>
    <xdr:cxnSp macro="">
      <xdr:nvCxnSpPr>
        <xdr:cNvPr id="3105" name="AutoShape 33"/>
        <xdr:cNvCxnSpPr>
          <a:cxnSpLocks noChangeShapeType="1"/>
          <a:stCxn id="3073" idx="3"/>
          <a:endCxn id="3099" idx="0"/>
        </xdr:cNvCxnSpPr>
      </xdr:nvCxnSpPr>
      <xdr:spPr bwMode="auto">
        <a:xfrm>
          <a:off x="5783580" y="609600"/>
          <a:ext cx="1775460" cy="457200"/>
        </a:xfrm>
        <a:prstGeom prst="bentConnector2">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281940</xdr:colOff>
      <xdr:row>1</xdr:row>
      <xdr:rowOff>30480</xdr:rowOff>
    </xdr:from>
    <xdr:to>
      <xdr:col>1</xdr:col>
      <xdr:colOff>1729740</xdr:colOff>
      <xdr:row>2</xdr:row>
      <xdr:rowOff>723900</xdr:rowOff>
    </xdr:to>
    <xdr:sp macro="" textlink="">
      <xdr:nvSpPr>
        <xdr:cNvPr id="3106" name="AutoShape 34">
          <a:hlinkClick xmlns:r="http://schemas.openxmlformats.org/officeDocument/2006/relationships" r:id="rId11" tooltip="Como Iniciar un Nuevo Presupuesto"/>
        </xdr:cNvPr>
        <xdr:cNvSpPr>
          <a:spLocks noChangeArrowheads="1"/>
        </xdr:cNvSpPr>
      </xdr:nvSpPr>
      <xdr:spPr bwMode="auto">
        <a:xfrm>
          <a:off x="281940" y="281940"/>
          <a:ext cx="1752600" cy="746760"/>
        </a:xfrm>
        <a:prstGeom prst="irregularSeal2">
          <a:avLst/>
        </a:prstGeom>
        <a:solidFill>
          <a:srgbClr xmlns:mc="http://schemas.openxmlformats.org/markup-compatibility/2006" xmlns:a14="http://schemas.microsoft.com/office/drawing/2010/main" val="FFFF00" mc:Ignorable="a14" a14:legacySpreadsheetColorIndex="13"/>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FF"/>
              </a:solidFill>
              <a:latin typeface="Arial"/>
              <a:cs typeface="Arial"/>
            </a:rPr>
            <a:t>Antes de   </a:t>
          </a:r>
        </a:p>
        <a:p>
          <a:pPr algn="l" rtl="0">
            <a:defRPr sz="1000"/>
          </a:pPr>
          <a:r>
            <a:rPr lang="en-CA" sz="1000" b="0" i="0" u="none" strike="noStrike" baseline="0">
              <a:solidFill>
                <a:srgbClr val="0000FF"/>
              </a:solidFill>
              <a:latin typeface="Arial"/>
              <a:cs typeface="Arial"/>
            </a:rPr>
            <a:t> Iniciar!!</a:t>
          </a:r>
        </a:p>
      </xdr:txBody>
    </xdr:sp>
    <xdr:clientData/>
  </xdr:twoCellAnchor>
  <xdr:twoCellAnchor>
    <xdr:from>
      <xdr:col>2</xdr:col>
      <xdr:colOff>2156460</xdr:colOff>
      <xdr:row>5</xdr:row>
      <xdr:rowOff>1562100</xdr:rowOff>
    </xdr:from>
    <xdr:to>
      <xdr:col>2</xdr:col>
      <xdr:colOff>2979420</xdr:colOff>
      <xdr:row>5</xdr:row>
      <xdr:rowOff>1775460</xdr:rowOff>
    </xdr:to>
    <xdr:sp macro="" textlink="">
      <xdr:nvSpPr>
        <xdr:cNvPr id="3107" name="AutoShape 35">
          <a:hlinkClick xmlns:r="http://schemas.openxmlformats.org/officeDocument/2006/relationships" r:id="rId12" tooltip="Regresar al Diagrama"/>
        </xdr:cNvPr>
        <xdr:cNvSpPr>
          <a:spLocks noChangeArrowheads="1"/>
        </xdr:cNvSpPr>
      </xdr:nvSpPr>
      <xdr:spPr bwMode="auto">
        <a:xfrm>
          <a:off x="4564380" y="7018020"/>
          <a:ext cx="822960" cy="21336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Informacion</a:t>
          </a:r>
        </a:p>
      </xdr:txBody>
    </xdr:sp>
    <xdr:clientData/>
  </xdr:twoCellAnchor>
  <xdr:twoCellAnchor>
    <xdr:from>
      <xdr:col>2</xdr:col>
      <xdr:colOff>4945380</xdr:colOff>
      <xdr:row>9</xdr:row>
      <xdr:rowOff>205740</xdr:rowOff>
    </xdr:from>
    <xdr:to>
      <xdr:col>2</xdr:col>
      <xdr:colOff>5699760</xdr:colOff>
      <xdr:row>9</xdr:row>
      <xdr:rowOff>388620</xdr:rowOff>
    </xdr:to>
    <xdr:sp macro="" textlink="">
      <xdr:nvSpPr>
        <xdr:cNvPr id="3109" name="AutoShape 37">
          <a:hlinkClick xmlns:r="http://schemas.openxmlformats.org/officeDocument/2006/relationships" r:id="rId2" tooltip="Calcular el Factor de Indirectos"/>
        </xdr:cNvPr>
        <xdr:cNvSpPr>
          <a:spLocks noChangeArrowheads="1"/>
        </xdr:cNvSpPr>
      </xdr:nvSpPr>
      <xdr:spPr bwMode="auto">
        <a:xfrm>
          <a:off x="7353300" y="8823960"/>
          <a:ext cx="754380" cy="18288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     FacInd</a:t>
          </a:r>
        </a:p>
      </xdr:txBody>
    </xdr:sp>
    <xdr:clientData/>
  </xdr:twoCellAnchor>
  <xdr:twoCellAnchor>
    <xdr:from>
      <xdr:col>2</xdr:col>
      <xdr:colOff>5669280</xdr:colOff>
      <xdr:row>9</xdr:row>
      <xdr:rowOff>777240</xdr:rowOff>
    </xdr:from>
    <xdr:to>
      <xdr:col>3</xdr:col>
      <xdr:colOff>441960</xdr:colOff>
      <xdr:row>9</xdr:row>
      <xdr:rowOff>937260</xdr:rowOff>
    </xdr:to>
    <xdr:sp macro="" textlink="">
      <xdr:nvSpPr>
        <xdr:cNvPr id="3110" name="AutoShape 38">
          <a:hlinkClick xmlns:r="http://schemas.openxmlformats.org/officeDocument/2006/relationships" r:id="rId13" tooltip="Calculo del Factor del Salario Real"/>
        </xdr:cNvPr>
        <xdr:cNvSpPr>
          <a:spLocks noChangeArrowheads="1"/>
        </xdr:cNvSpPr>
      </xdr:nvSpPr>
      <xdr:spPr bwMode="auto">
        <a:xfrm>
          <a:off x="8077200" y="9395460"/>
          <a:ext cx="746760" cy="16002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FacSalReal</a:t>
          </a:r>
        </a:p>
      </xdr:txBody>
    </xdr:sp>
    <xdr:clientData/>
  </xdr:twoCellAnchor>
  <xdr:twoCellAnchor>
    <xdr:from>
      <xdr:col>2</xdr:col>
      <xdr:colOff>2804160</xdr:colOff>
      <xdr:row>9</xdr:row>
      <xdr:rowOff>1310640</xdr:rowOff>
    </xdr:from>
    <xdr:to>
      <xdr:col>2</xdr:col>
      <xdr:colOff>3611880</xdr:colOff>
      <xdr:row>9</xdr:row>
      <xdr:rowOff>1516380</xdr:rowOff>
    </xdr:to>
    <xdr:sp macro="" textlink="">
      <xdr:nvSpPr>
        <xdr:cNvPr id="3111" name="AutoShape 39">
          <a:hlinkClick xmlns:r="http://schemas.openxmlformats.org/officeDocument/2006/relationships" r:id="rId3" tooltip="Aplicar Porcentaje de Herramienta"/>
        </xdr:cNvPr>
        <xdr:cNvSpPr>
          <a:spLocks noChangeArrowheads="1"/>
        </xdr:cNvSpPr>
      </xdr:nvSpPr>
      <xdr:spPr bwMode="auto">
        <a:xfrm>
          <a:off x="5212080" y="9928860"/>
          <a:ext cx="807720" cy="20574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Herramienta</a:t>
          </a:r>
        </a:p>
      </xdr:txBody>
    </xdr:sp>
    <xdr:clientData/>
  </xdr:twoCellAnchor>
  <xdr:twoCellAnchor>
    <xdr:from>
      <xdr:col>2</xdr:col>
      <xdr:colOff>1272540</xdr:colOff>
      <xdr:row>9</xdr:row>
      <xdr:rowOff>1920240</xdr:rowOff>
    </xdr:from>
    <xdr:to>
      <xdr:col>2</xdr:col>
      <xdr:colOff>2720340</xdr:colOff>
      <xdr:row>9</xdr:row>
      <xdr:rowOff>2103120</xdr:rowOff>
    </xdr:to>
    <xdr:sp macro="" textlink="">
      <xdr:nvSpPr>
        <xdr:cNvPr id="3112" name="AutoShape 40">
          <a:hlinkClick xmlns:r="http://schemas.openxmlformats.org/officeDocument/2006/relationships" r:id="rId14" tooltip="Generales de Ud"/>
        </xdr:cNvPr>
        <xdr:cNvSpPr>
          <a:spLocks noChangeArrowheads="1"/>
        </xdr:cNvSpPr>
      </xdr:nvSpPr>
      <xdr:spPr bwMode="auto">
        <a:xfrm>
          <a:off x="3680460" y="10538460"/>
          <a:ext cx="1447800" cy="18288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  Informacion General</a:t>
          </a:r>
        </a:p>
      </xdr:txBody>
    </xdr:sp>
    <xdr:clientData/>
  </xdr:twoCellAnchor>
  <xdr:twoCellAnchor>
    <xdr:from>
      <xdr:col>2</xdr:col>
      <xdr:colOff>5143500</xdr:colOff>
      <xdr:row>9</xdr:row>
      <xdr:rowOff>2004060</xdr:rowOff>
    </xdr:from>
    <xdr:to>
      <xdr:col>2</xdr:col>
      <xdr:colOff>5935980</xdr:colOff>
      <xdr:row>9</xdr:row>
      <xdr:rowOff>2209800</xdr:rowOff>
    </xdr:to>
    <xdr:sp macro="" textlink="">
      <xdr:nvSpPr>
        <xdr:cNvPr id="3113" name="AutoShape 41">
          <a:hlinkClick xmlns:r="http://schemas.openxmlformats.org/officeDocument/2006/relationships" r:id="rId12" tooltip="Regresar al Diagrama"/>
        </xdr:cNvPr>
        <xdr:cNvSpPr>
          <a:spLocks noChangeArrowheads="1"/>
        </xdr:cNvSpPr>
      </xdr:nvSpPr>
      <xdr:spPr bwMode="auto">
        <a:xfrm>
          <a:off x="7551420" y="10622280"/>
          <a:ext cx="792480" cy="20574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Informacion</a:t>
          </a:r>
        </a:p>
      </xdr:txBody>
    </xdr:sp>
    <xdr:clientData/>
  </xdr:twoCellAnchor>
  <xdr:twoCellAnchor>
    <xdr:from>
      <xdr:col>2</xdr:col>
      <xdr:colOff>5455920</xdr:colOff>
      <xdr:row>11</xdr:row>
      <xdr:rowOff>464820</xdr:rowOff>
    </xdr:from>
    <xdr:to>
      <xdr:col>3</xdr:col>
      <xdr:colOff>419100</xdr:colOff>
      <xdr:row>11</xdr:row>
      <xdr:rowOff>640080</xdr:rowOff>
    </xdr:to>
    <xdr:sp macro="" textlink="">
      <xdr:nvSpPr>
        <xdr:cNvPr id="3114" name="AutoShape 42">
          <a:hlinkClick xmlns:r="http://schemas.openxmlformats.org/officeDocument/2006/relationships" r:id="rId15" tooltip="Hoja de Obra de Mano"/>
        </xdr:cNvPr>
        <xdr:cNvSpPr>
          <a:spLocks noChangeArrowheads="1"/>
        </xdr:cNvSpPr>
      </xdr:nvSpPr>
      <xdr:spPr bwMode="auto">
        <a:xfrm>
          <a:off x="7863840" y="11445240"/>
          <a:ext cx="937260" cy="17526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Obra de Mano</a:t>
          </a:r>
        </a:p>
      </xdr:txBody>
    </xdr:sp>
    <xdr:clientData/>
  </xdr:twoCellAnchor>
  <xdr:twoCellAnchor>
    <xdr:from>
      <xdr:col>2</xdr:col>
      <xdr:colOff>5829300</xdr:colOff>
      <xdr:row>11</xdr:row>
      <xdr:rowOff>1219200</xdr:rowOff>
    </xdr:from>
    <xdr:to>
      <xdr:col>3</xdr:col>
      <xdr:colOff>525780</xdr:colOff>
      <xdr:row>11</xdr:row>
      <xdr:rowOff>1424940</xdr:rowOff>
    </xdr:to>
    <xdr:sp macro="" textlink="">
      <xdr:nvSpPr>
        <xdr:cNvPr id="3115" name="AutoShape 43">
          <a:hlinkClick xmlns:r="http://schemas.openxmlformats.org/officeDocument/2006/relationships" r:id="rId16" tooltip="Materiales de Trabajo"/>
        </xdr:cNvPr>
        <xdr:cNvSpPr>
          <a:spLocks noChangeArrowheads="1"/>
        </xdr:cNvSpPr>
      </xdr:nvSpPr>
      <xdr:spPr bwMode="auto">
        <a:xfrm>
          <a:off x="8237220" y="12199620"/>
          <a:ext cx="670560" cy="20574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Materiales</a:t>
          </a:r>
        </a:p>
      </xdr:txBody>
    </xdr:sp>
    <xdr:clientData/>
  </xdr:twoCellAnchor>
  <xdr:twoCellAnchor>
    <xdr:from>
      <xdr:col>2</xdr:col>
      <xdr:colOff>4945380</xdr:colOff>
      <xdr:row>11</xdr:row>
      <xdr:rowOff>1737360</xdr:rowOff>
    </xdr:from>
    <xdr:to>
      <xdr:col>2</xdr:col>
      <xdr:colOff>5661660</xdr:colOff>
      <xdr:row>11</xdr:row>
      <xdr:rowOff>1935480</xdr:rowOff>
    </xdr:to>
    <xdr:sp macro="" textlink="">
      <xdr:nvSpPr>
        <xdr:cNvPr id="3116" name="AutoShape 44">
          <a:hlinkClick xmlns:r="http://schemas.openxmlformats.org/officeDocument/2006/relationships" r:id="rId17" tooltip="Insumos de Maquinaria"/>
        </xdr:cNvPr>
        <xdr:cNvSpPr>
          <a:spLocks noChangeArrowheads="1"/>
        </xdr:cNvSpPr>
      </xdr:nvSpPr>
      <xdr:spPr bwMode="auto">
        <a:xfrm>
          <a:off x="7353300" y="12717780"/>
          <a:ext cx="716280" cy="198120"/>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Maquinaria</a:t>
          </a:r>
        </a:p>
      </xdr:txBody>
    </xdr:sp>
    <xdr:clientData/>
  </xdr:twoCellAnchor>
  <xdr:twoCellAnchor>
    <xdr:from>
      <xdr:col>2</xdr:col>
      <xdr:colOff>5684520</xdr:colOff>
      <xdr:row>11</xdr:row>
      <xdr:rowOff>2080260</xdr:rowOff>
    </xdr:from>
    <xdr:to>
      <xdr:col>3</xdr:col>
      <xdr:colOff>464820</xdr:colOff>
      <xdr:row>11</xdr:row>
      <xdr:rowOff>2286000</xdr:rowOff>
    </xdr:to>
    <xdr:sp macro="" textlink="">
      <xdr:nvSpPr>
        <xdr:cNvPr id="3117" name="AutoShape 45">
          <a:hlinkClick xmlns:r="http://schemas.openxmlformats.org/officeDocument/2006/relationships" r:id="rId12" tooltip="Regresar al Diagrama"/>
        </xdr:cNvPr>
        <xdr:cNvSpPr>
          <a:spLocks noChangeArrowheads="1"/>
        </xdr:cNvSpPr>
      </xdr:nvSpPr>
      <xdr:spPr bwMode="auto">
        <a:xfrm>
          <a:off x="8092440" y="13060680"/>
          <a:ext cx="754380" cy="20574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Informacion</a:t>
          </a:r>
        </a:p>
      </xdr:txBody>
    </xdr:sp>
    <xdr:clientData/>
  </xdr:twoCellAnchor>
  <xdr:twoCellAnchor>
    <xdr:from>
      <xdr:col>2</xdr:col>
      <xdr:colOff>1280160</xdr:colOff>
      <xdr:row>2</xdr:row>
      <xdr:rowOff>1836420</xdr:rowOff>
    </xdr:from>
    <xdr:to>
      <xdr:col>2</xdr:col>
      <xdr:colOff>1280160</xdr:colOff>
      <xdr:row>2</xdr:row>
      <xdr:rowOff>2217420</xdr:rowOff>
    </xdr:to>
    <xdr:cxnSp macro="">
      <xdr:nvCxnSpPr>
        <xdr:cNvPr id="3118" name="AutoShape 46"/>
        <xdr:cNvCxnSpPr>
          <a:cxnSpLocks noChangeShapeType="1"/>
          <a:stCxn id="3081" idx="2"/>
          <a:endCxn id="3082" idx="0"/>
        </xdr:cNvCxnSpPr>
      </xdr:nvCxnSpPr>
      <xdr:spPr bwMode="auto">
        <a:xfrm>
          <a:off x="3688080" y="2141220"/>
          <a:ext cx="0" cy="38100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1280160</xdr:colOff>
      <xdr:row>2</xdr:row>
      <xdr:rowOff>2697480</xdr:rowOff>
    </xdr:from>
    <xdr:to>
      <xdr:col>2</xdr:col>
      <xdr:colOff>1280160</xdr:colOff>
      <xdr:row>2</xdr:row>
      <xdr:rowOff>3078480</xdr:rowOff>
    </xdr:to>
    <xdr:cxnSp macro="">
      <xdr:nvCxnSpPr>
        <xdr:cNvPr id="3119" name="AutoShape 47"/>
        <xdr:cNvCxnSpPr>
          <a:cxnSpLocks noChangeShapeType="1"/>
          <a:stCxn id="3082" idx="2"/>
          <a:endCxn id="3080" idx="0"/>
        </xdr:cNvCxnSpPr>
      </xdr:nvCxnSpPr>
      <xdr:spPr bwMode="auto">
        <a:xfrm>
          <a:off x="3688080" y="3002280"/>
          <a:ext cx="0" cy="38100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1752600</xdr:colOff>
      <xdr:row>2</xdr:row>
      <xdr:rowOff>1607820</xdr:rowOff>
    </xdr:from>
    <xdr:to>
      <xdr:col>2</xdr:col>
      <xdr:colOff>2171700</xdr:colOff>
      <xdr:row>2</xdr:row>
      <xdr:rowOff>1607820</xdr:rowOff>
    </xdr:to>
    <xdr:cxnSp macro="">
      <xdr:nvCxnSpPr>
        <xdr:cNvPr id="3120" name="AutoShape 48"/>
        <xdr:cNvCxnSpPr>
          <a:cxnSpLocks noChangeShapeType="1"/>
          <a:stCxn id="3081" idx="3"/>
        </xdr:cNvCxnSpPr>
      </xdr:nvCxnSpPr>
      <xdr:spPr bwMode="auto">
        <a:xfrm>
          <a:off x="4160520" y="1912620"/>
          <a:ext cx="41910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1752600</xdr:colOff>
      <xdr:row>2</xdr:row>
      <xdr:rowOff>2446020</xdr:rowOff>
    </xdr:from>
    <xdr:to>
      <xdr:col>2</xdr:col>
      <xdr:colOff>2164080</xdr:colOff>
      <xdr:row>2</xdr:row>
      <xdr:rowOff>2446020</xdr:rowOff>
    </xdr:to>
    <xdr:cxnSp macro="">
      <xdr:nvCxnSpPr>
        <xdr:cNvPr id="3121" name="AutoShape 49"/>
        <xdr:cNvCxnSpPr>
          <a:cxnSpLocks noChangeShapeType="1"/>
          <a:stCxn id="3082" idx="3"/>
        </xdr:cNvCxnSpPr>
      </xdr:nvCxnSpPr>
      <xdr:spPr bwMode="auto">
        <a:xfrm>
          <a:off x="4160520" y="2750820"/>
          <a:ext cx="41148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1752600</xdr:colOff>
      <xdr:row>2</xdr:row>
      <xdr:rowOff>3307080</xdr:rowOff>
    </xdr:from>
    <xdr:to>
      <xdr:col>2</xdr:col>
      <xdr:colOff>2171700</xdr:colOff>
      <xdr:row>2</xdr:row>
      <xdr:rowOff>3307080</xdr:rowOff>
    </xdr:to>
    <xdr:cxnSp macro="">
      <xdr:nvCxnSpPr>
        <xdr:cNvPr id="3122" name="AutoShape 50"/>
        <xdr:cNvCxnSpPr>
          <a:cxnSpLocks noChangeShapeType="1"/>
          <a:stCxn id="3080" idx="3"/>
        </xdr:cNvCxnSpPr>
      </xdr:nvCxnSpPr>
      <xdr:spPr bwMode="auto">
        <a:xfrm>
          <a:off x="4160520" y="3611880"/>
          <a:ext cx="41910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2179320</xdr:colOff>
      <xdr:row>2</xdr:row>
      <xdr:rowOff>1607820</xdr:rowOff>
    </xdr:from>
    <xdr:to>
      <xdr:col>2</xdr:col>
      <xdr:colOff>2179320</xdr:colOff>
      <xdr:row>2</xdr:row>
      <xdr:rowOff>3307080</xdr:rowOff>
    </xdr:to>
    <xdr:cxnSp macro="">
      <xdr:nvCxnSpPr>
        <xdr:cNvPr id="3123" name="AutoShape 51"/>
        <xdr:cNvCxnSpPr>
          <a:cxnSpLocks noChangeShapeType="1"/>
        </xdr:cNvCxnSpPr>
      </xdr:nvCxnSpPr>
      <xdr:spPr bwMode="auto">
        <a:xfrm flipV="1">
          <a:off x="4587240" y="1912620"/>
          <a:ext cx="0" cy="169926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oneCellAnchor>
    <xdr:from>
      <xdr:col>2</xdr:col>
      <xdr:colOff>2034540</xdr:colOff>
      <xdr:row>2</xdr:row>
      <xdr:rowOff>1836420</xdr:rowOff>
    </xdr:from>
    <xdr:ext cx="228600" cy="1356360"/>
    <xdr:sp macro="" textlink="">
      <xdr:nvSpPr>
        <xdr:cNvPr id="3124" name="Rectangle 52">
          <a:hlinkClick xmlns:r="http://schemas.openxmlformats.org/officeDocument/2006/relationships" r:id="rId9" tooltip="Elaboracion de Matrices de P.U."/>
        </xdr:cNvPr>
        <xdr:cNvSpPr>
          <a:spLocks noChangeArrowheads="1"/>
        </xdr:cNvSpPr>
      </xdr:nvSpPr>
      <xdr:spPr bwMode="auto">
        <a:xfrm>
          <a:off x="4442460" y="2141220"/>
          <a:ext cx="228600" cy="1356360"/>
        </a:xfrm>
        <a:prstGeom prst="rect">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wordArtVert" wrap="none" lIns="27432" tIns="0" rIns="0" bIns="0" anchor="t" upright="1">
          <a:spAutoFit/>
        </a:bodyPr>
        <a:lstStyle/>
        <a:p>
          <a:pPr algn="l" rtl="0">
            <a:defRPr sz="1000"/>
          </a:pPr>
          <a:r>
            <a:rPr lang="en-CA" sz="1000" b="0" i="0" u="none" strike="noStrike" baseline="0">
              <a:solidFill>
                <a:srgbClr val="000000"/>
              </a:solidFill>
              <a:latin typeface="Arial"/>
              <a:cs typeface="Arial"/>
            </a:rPr>
            <a:t>Matrices</a:t>
          </a:r>
        </a:p>
      </xdr:txBody>
    </xdr:sp>
    <xdr:clientData/>
  </xdr:oneCellAnchor>
  <xdr:twoCellAnchor>
    <xdr:from>
      <xdr:col>2</xdr:col>
      <xdr:colOff>2255520</xdr:colOff>
      <xdr:row>2</xdr:row>
      <xdr:rowOff>2446020</xdr:rowOff>
    </xdr:from>
    <xdr:to>
      <xdr:col>2</xdr:col>
      <xdr:colOff>2628900</xdr:colOff>
      <xdr:row>2</xdr:row>
      <xdr:rowOff>2468880</xdr:rowOff>
    </xdr:to>
    <xdr:cxnSp macro="">
      <xdr:nvCxnSpPr>
        <xdr:cNvPr id="3126" name="AutoShape 54"/>
        <xdr:cNvCxnSpPr>
          <a:cxnSpLocks noChangeShapeType="1"/>
          <a:stCxn id="3124" idx="3"/>
          <a:endCxn id="3095" idx="1"/>
        </xdr:cNvCxnSpPr>
      </xdr:nvCxnSpPr>
      <xdr:spPr bwMode="auto">
        <a:xfrm flipV="1">
          <a:off x="4663440" y="2750820"/>
          <a:ext cx="373380" cy="2286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5730240</xdr:colOff>
      <xdr:row>12</xdr:row>
      <xdr:rowOff>2567940</xdr:rowOff>
    </xdr:from>
    <xdr:to>
      <xdr:col>3</xdr:col>
      <xdr:colOff>563880</xdr:colOff>
      <xdr:row>12</xdr:row>
      <xdr:rowOff>2781300</xdr:rowOff>
    </xdr:to>
    <xdr:sp macro="" textlink="">
      <xdr:nvSpPr>
        <xdr:cNvPr id="3127" name="AutoShape 55">
          <a:hlinkClick xmlns:r="http://schemas.openxmlformats.org/officeDocument/2006/relationships" r:id="rId12" tooltip="Regresar al Diagrama"/>
        </xdr:cNvPr>
        <xdr:cNvSpPr>
          <a:spLocks noChangeArrowheads="1"/>
        </xdr:cNvSpPr>
      </xdr:nvSpPr>
      <xdr:spPr bwMode="auto">
        <a:xfrm>
          <a:off x="8138160" y="15849600"/>
          <a:ext cx="807720" cy="21336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 Informacion</a:t>
          </a:r>
        </a:p>
      </xdr:txBody>
    </xdr:sp>
    <xdr:clientData/>
  </xdr:twoCellAnchor>
  <xdr:twoCellAnchor>
    <xdr:from>
      <xdr:col>2</xdr:col>
      <xdr:colOff>5196840</xdr:colOff>
      <xdr:row>7</xdr:row>
      <xdr:rowOff>975360</xdr:rowOff>
    </xdr:from>
    <xdr:to>
      <xdr:col>2</xdr:col>
      <xdr:colOff>5951220</xdr:colOff>
      <xdr:row>7</xdr:row>
      <xdr:rowOff>1188720</xdr:rowOff>
    </xdr:to>
    <xdr:sp macro="" textlink="">
      <xdr:nvSpPr>
        <xdr:cNvPr id="3130" name="AutoShape 58">
          <a:hlinkClick xmlns:r="http://schemas.openxmlformats.org/officeDocument/2006/relationships" r:id="rId12" tooltip="Regresar al Diagrama"/>
        </xdr:cNvPr>
        <xdr:cNvSpPr>
          <a:spLocks noChangeArrowheads="1"/>
        </xdr:cNvSpPr>
      </xdr:nvSpPr>
      <xdr:spPr bwMode="auto">
        <a:xfrm>
          <a:off x="7604760" y="8282940"/>
          <a:ext cx="754380" cy="21336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Informacion</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213360</xdr:colOff>
      <xdr:row>3</xdr:row>
      <xdr:rowOff>68580</xdr:rowOff>
    </xdr:from>
    <xdr:to>
      <xdr:col>8</xdr:col>
      <xdr:colOff>297180</xdr:colOff>
      <xdr:row>4</xdr:row>
      <xdr:rowOff>91440</xdr:rowOff>
    </xdr:to>
    <xdr:sp macro="" textlink="">
      <xdr:nvSpPr>
        <xdr:cNvPr id="6145" name="AutoShape 1">
          <a:hlinkClick xmlns:r="http://schemas.openxmlformats.org/officeDocument/2006/relationships" r:id="rId1" tooltip="Regresar al Diagrama"/>
        </xdr:cNvPr>
        <xdr:cNvSpPr>
          <a:spLocks noChangeArrowheads="1"/>
        </xdr:cNvSpPr>
      </xdr:nvSpPr>
      <xdr:spPr bwMode="auto">
        <a:xfrm>
          <a:off x="6423660" y="746760"/>
          <a:ext cx="693420" cy="20574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Informacion</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281940</xdr:colOff>
      <xdr:row>6</xdr:row>
      <xdr:rowOff>7620</xdr:rowOff>
    </xdr:from>
    <xdr:to>
      <xdr:col>2</xdr:col>
      <xdr:colOff>2293620</xdr:colOff>
      <xdr:row>7</xdr:row>
      <xdr:rowOff>7620</xdr:rowOff>
    </xdr:to>
    <xdr:sp macro="" textlink="">
      <xdr:nvSpPr>
        <xdr:cNvPr id="2077" name="AutoShape 29">
          <a:hlinkClick xmlns:r="http://schemas.openxmlformats.org/officeDocument/2006/relationships" r:id="rId1" tooltip="Desea Revisar el Factor de Indirectos ?"/>
        </xdr:cNvPr>
        <xdr:cNvSpPr>
          <a:spLocks noChangeArrowheads="1"/>
        </xdr:cNvSpPr>
      </xdr:nvSpPr>
      <xdr:spPr bwMode="auto">
        <a:xfrm>
          <a:off x="2659380" y="1645920"/>
          <a:ext cx="2011680" cy="198120"/>
        </a:xfrm>
        <a:prstGeom prst="roundRect">
          <a:avLst>
            <a:gd name="adj" fmla="val 16667"/>
          </a:avLst>
        </a:prstGeom>
        <a:solidFill>
          <a:srgbClr xmlns:mc="http://schemas.openxmlformats.org/markup-compatibility/2006" xmlns:a14="http://schemas.microsoft.com/office/drawing/2010/main" val="339966" mc:Ignorable="a14" a14:legacySpreadsheetColorIndex="57"/>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1" i="0" u="none" strike="noStrike" baseline="0">
              <a:solidFill>
                <a:srgbClr val="FFFFFF"/>
              </a:solidFill>
              <a:latin typeface="Arial"/>
              <a:cs typeface="Arial"/>
            </a:rPr>
            <a:t>Revizar El Factor de Indirectos</a:t>
          </a:r>
        </a:p>
      </xdr:txBody>
    </xdr:sp>
    <xdr:clientData/>
  </xdr:twoCellAnchor>
  <xdr:twoCellAnchor>
    <xdr:from>
      <xdr:col>2</xdr:col>
      <xdr:colOff>304800</xdr:colOff>
      <xdr:row>7</xdr:row>
      <xdr:rowOff>160020</xdr:rowOff>
    </xdr:from>
    <xdr:to>
      <xdr:col>2</xdr:col>
      <xdr:colOff>2301240</xdr:colOff>
      <xdr:row>9</xdr:row>
      <xdr:rowOff>7620</xdr:rowOff>
    </xdr:to>
    <xdr:sp macro="" textlink="">
      <xdr:nvSpPr>
        <xdr:cNvPr id="2078" name="AutoShape 30">
          <a:hlinkClick xmlns:r="http://schemas.openxmlformats.org/officeDocument/2006/relationships" r:id="rId2" tooltip="Desea actualizar el Factor de Salario Real ?"/>
        </xdr:cNvPr>
        <xdr:cNvSpPr>
          <a:spLocks noChangeArrowheads="1"/>
        </xdr:cNvSpPr>
      </xdr:nvSpPr>
      <xdr:spPr bwMode="auto">
        <a:xfrm>
          <a:off x="2682240" y="1996440"/>
          <a:ext cx="1996440" cy="220980"/>
        </a:xfrm>
        <a:prstGeom prst="roundRect">
          <a:avLst>
            <a:gd name="adj" fmla="val 16667"/>
          </a:avLst>
        </a:prstGeom>
        <a:solidFill>
          <a:srgbClr xmlns:mc="http://schemas.openxmlformats.org/markup-compatibility/2006" xmlns:a14="http://schemas.microsoft.com/office/drawing/2010/main" val="0000FF" mc:Ignorable="a14" a14:legacySpreadsheetColorIndex="12"/>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1" i="0" u="none" strike="noStrike" baseline="0">
              <a:solidFill>
                <a:srgbClr val="FFFFFF"/>
              </a:solidFill>
              <a:latin typeface="Arial"/>
              <a:cs typeface="Arial"/>
            </a:rPr>
            <a:t>Revisar Factor de Salario Real</a:t>
          </a:r>
        </a:p>
      </xdr:txBody>
    </xdr:sp>
    <xdr:clientData/>
  </xdr:twoCellAnchor>
  <xdr:twoCellAnchor>
    <xdr:from>
      <xdr:col>4</xdr:col>
      <xdr:colOff>22860</xdr:colOff>
      <xdr:row>17</xdr:row>
      <xdr:rowOff>236220</xdr:rowOff>
    </xdr:from>
    <xdr:to>
      <xdr:col>5</xdr:col>
      <xdr:colOff>335280</xdr:colOff>
      <xdr:row>18</xdr:row>
      <xdr:rowOff>228600</xdr:rowOff>
    </xdr:to>
    <xdr:sp macro="" textlink="">
      <xdr:nvSpPr>
        <xdr:cNvPr id="2089" name="AutoShape 41">
          <a:hlinkClick xmlns:r="http://schemas.openxmlformats.org/officeDocument/2006/relationships" r:id="rId3" tooltip="Regresar al Diagrama"/>
        </xdr:cNvPr>
        <xdr:cNvSpPr>
          <a:spLocks noChangeArrowheads="1"/>
        </xdr:cNvSpPr>
      </xdr:nvSpPr>
      <xdr:spPr bwMode="auto">
        <a:xfrm>
          <a:off x="6416040" y="4145280"/>
          <a:ext cx="1036320" cy="26670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    Information</a:t>
          </a:r>
        </a:p>
      </xdr:txBody>
    </xdr:sp>
    <xdr:clientData/>
  </xdr:twoCellAnchor>
  <xdr:twoCellAnchor editAs="absolute">
    <xdr:from>
      <xdr:col>3</xdr:col>
      <xdr:colOff>213360</xdr:colOff>
      <xdr:row>1</xdr:row>
      <xdr:rowOff>30480</xdr:rowOff>
    </xdr:from>
    <xdr:to>
      <xdr:col>7</xdr:col>
      <xdr:colOff>289560</xdr:colOff>
      <xdr:row>16</xdr:row>
      <xdr:rowOff>76200</xdr:rowOff>
    </xdr:to>
    <xdr:sp macro="" textlink="">
      <xdr:nvSpPr>
        <xdr:cNvPr id="2101" name="AutoShape 53">
          <a:hlinkClick xmlns:r="http://schemas.openxmlformats.org/officeDocument/2006/relationships" r:id="rId4" tooltip="Importante:"/>
        </xdr:cNvPr>
        <xdr:cNvSpPr>
          <a:spLocks noChangeArrowheads="1"/>
        </xdr:cNvSpPr>
      </xdr:nvSpPr>
      <xdr:spPr bwMode="auto">
        <a:xfrm>
          <a:off x="5996940" y="640080"/>
          <a:ext cx="2628900" cy="309372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36576" bIns="0" anchor="t" upright="1"/>
        <a:lstStyle/>
        <a:p>
          <a:pPr algn="ctr" rtl="0">
            <a:defRPr sz="1000"/>
          </a:pPr>
          <a:r>
            <a:rPr lang="en-CA" sz="1100" b="1" i="0" u="sng" strike="noStrike" baseline="0">
              <a:solidFill>
                <a:srgbClr val="0000FF"/>
              </a:solidFill>
              <a:latin typeface="Arial"/>
              <a:cs typeface="Arial"/>
            </a:rPr>
            <a:t>Informacion General</a:t>
          </a:r>
          <a:r>
            <a:rPr lang="en-CA" sz="1100" b="0" i="0" u="none" strike="noStrike" baseline="0">
              <a:solidFill>
                <a:srgbClr val="000000"/>
              </a:solidFill>
              <a:latin typeface="Arial"/>
              <a:cs typeface="Arial"/>
            </a:rPr>
            <a:t> </a:t>
          </a:r>
        </a:p>
        <a:p>
          <a:pPr algn="ctr" rtl="0">
            <a:defRPr sz="1000"/>
          </a:pPr>
          <a:r>
            <a:rPr lang="en-CA" sz="1100" b="0" i="0" u="none" strike="noStrike" baseline="0">
              <a:solidFill>
                <a:srgbClr val="000000"/>
              </a:solidFill>
              <a:latin typeface="Arial"/>
              <a:cs typeface="Arial"/>
            </a:rPr>
            <a:t>Recuerde</a:t>
          </a:r>
        </a:p>
        <a:p>
          <a:pPr algn="ctr" rtl="0">
            <a:defRPr sz="1000"/>
          </a:pPr>
          <a:r>
            <a:rPr lang="en-CA" sz="1100" b="0" i="0" u="none" strike="noStrike" baseline="0">
              <a:solidFill>
                <a:srgbClr val="000000"/>
              </a:solidFill>
              <a:latin typeface="Arial"/>
              <a:cs typeface="Arial"/>
            </a:rPr>
            <a:t> la informacion relacionada con su trabajo aparece enlazada con los Precios Basicos y Precios Unitarios, significa que si UD. Hace un cambio en las celdas, este cambio se reflejara </a:t>
          </a:r>
          <a:r>
            <a:rPr lang="en-CA" sz="1100" b="1" i="0" u="sng" strike="noStrike" baseline="0">
              <a:solidFill>
                <a:srgbClr val="3366FF"/>
              </a:solidFill>
              <a:latin typeface="Arial"/>
              <a:cs typeface="Arial"/>
            </a:rPr>
            <a:t>EN TODOS LOS PRECIOS y PRESUPUESTO </a:t>
          </a:r>
          <a:r>
            <a:rPr lang="en-CA" sz="1100" b="0" i="0" u="none" strike="noStrike" baseline="0">
              <a:solidFill>
                <a:srgbClr val="000000"/>
              </a:solidFill>
              <a:latin typeface="Arial"/>
              <a:cs typeface="Arial"/>
            </a:rPr>
            <a:t>esto es mucha utilidad para UD. Debido a que no necesita estar creando una y otra vez Basicos y Precios Unitarios, para diferentes Obras de trabajo y para afinar el presupuesto a la cantidad deseada.</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579120</xdr:colOff>
      <xdr:row>1</xdr:row>
      <xdr:rowOff>15240</xdr:rowOff>
    </xdr:from>
    <xdr:to>
      <xdr:col>9</xdr:col>
      <xdr:colOff>213360</xdr:colOff>
      <xdr:row>20</xdr:row>
      <xdr:rowOff>160020</xdr:rowOff>
    </xdr:to>
    <xdr:sp macro="" textlink="">
      <xdr:nvSpPr>
        <xdr:cNvPr id="7169" name="AutoShape 1">
          <a:hlinkClick xmlns:r="http://schemas.openxmlformats.org/officeDocument/2006/relationships" r:id="rId1" tooltip="Importante:"/>
        </xdr:cNvPr>
        <xdr:cNvSpPr>
          <a:spLocks noChangeArrowheads="1"/>
        </xdr:cNvSpPr>
      </xdr:nvSpPr>
      <xdr:spPr bwMode="auto">
        <a:xfrm>
          <a:off x="5974080" y="472440"/>
          <a:ext cx="2682240" cy="332994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100" b="0" i="0" u="none" strike="noStrike" baseline="0">
              <a:solidFill>
                <a:srgbClr val="000000"/>
              </a:solidFill>
              <a:latin typeface="Arial"/>
              <a:cs typeface="Arial"/>
            </a:rPr>
            <a:t>                </a:t>
          </a:r>
          <a:r>
            <a:rPr lang="en-CA" sz="1200" b="0" i="0" u="none" strike="noStrike" baseline="0">
              <a:solidFill>
                <a:srgbClr val="000000"/>
              </a:solidFill>
              <a:latin typeface="Arial"/>
              <a:cs typeface="Arial"/>
            </a:rPr>
            <a:t> </a:t>
          </a:r>
          <a:r>
            <a:rPr lang="en-CA" sz="1200" b="1" i="0" u="sng" strike="noStrike" baseline="0">
              <a:solidFill>
                <a:srgbClr val="0000FF"/>
              </a:solidFill>
              <a:latin typeface="Arial"/>
              <a:cs typeface="Arial"/>
            </a:rPr>
            <a:t>Obra de Mano</a:t>
          </a:r>
          <a:endParaRPr lang="en-CA" sz="1100" b="0" i="0" u="none" strike="noStrike" baseline="0">
            <a:solidFill>
              <a:srgbClr val="000000"/>
            </a:solidFill>
            <a:latin typeface="Arial"/>
            <a:cs typeface="Arial"/>
          </a:endParaRPr>
        </a:p>
        <a:p>
          <a:pPr algn="l" rtl="0">
            <a:defRPr sz="1000"/>
          </a:pPr>
          <a:r>
            <a:rPr lang="en-CA" sz="1100" b="0" i="0" u="none" strike="noStrike" baseline="0">
              <a:solidFill>
                <a:srgbClr val="000000"/>
              </a:solidFill>
              <a:latin typeface="Arial"/>
              <a:cs typeface="Arial"/>
            </a:rPr>
            <a:t> Importante toda los valores de la Obra de Mano estan encadenados con su trabajo, es decir con Precios Basicos y Precios Unitarios y estos a su vez con el Presupuesto Final; significa que si UD. Hace un cambio en las celdas, este cambio se reflejara </a:t>
          </a:r>
          <a:r>
            <a:rPr lang="en-CA" sz="1100" b="1" i="0" u="sng" strike="noStrike" baseline="0">
              <a:solidFill>
                <a:srgbClr val="3366FF"/>
              </a:solidFill>
              <a:latin typeface="Arial"/>
              <a:cs typeface="Arial"/>
            </a:rPr>
            <a:t>EN TODOS LOS PRECIOS y PRESUPUESTO </a:t>
          </a:r>
          <a:r>
            <a:rPr lang="en-CA" sz="1100" b="0" i="0" u="none" strike="noStrike" baseline="0">
              <a:solidFill>
                <a:srgbClr val="000000"/>
              </a:solidFill>
              <a:latin typeface="Arial"/>
              <a:cs typeface="Arial"/>
            </a:rPr>
            <a:t>esto es de mucha utilidad para UD. Debido a que no necesita estar creando una y otra vez Basicos y Precios Unitarios, para diferentes Obras de trabajo; Si desea escalar la Obra de Mano seleccione el Porcentaje de Incremento o Decremento el la Celda de abajo</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7</xdr:col>
      <xdr:colOff>373380</xdr:colOff>
      <xdr:row>0</xdr:row>
      <xdr:rowOff>38100</xdr:rowOff>
    </xdr:from>
    <xdr:to>
      <xdr:col>12</xdr:col>
      <xdr:colOff>60960</xdr:colOff>
      <xdr:row>19</xdr:row>
      <xdr:rowOff>60960</xdr:rowOff>
    </xdr:to>
    <xdr:sp macro="" textlink="">
      <xdr:nvSpPr>
        <xdr:cNvPr id="8193" name="AutoShape 1">
          <a:hlinkClick xmlns:r="http://schemas.openxmlformats.org/officeDocument/2006/relationships" r:id="rId1" tooltip="Importante:"/>
        </xdr:cNvPr>
        <xdr:cNvSpPr>
          <a:spLocks noChangeArrowheads="1"/>
        </xdr:cNvSpPr>
      </xdr:nvSpPr>
      <xdr:spPr bwMode="auto">
        <a:xfrm>
          <a:off x="7597140" y="38100"/>
          <a:ext cx="2735580" cy="350520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100" b="0" i="0" u="none" strike="noStrike" baseline="0">
              <a:solidFill>
                <a:srgbClr val="000000"/>
              </a:solidFill>
              <a:latin typeface="Arial"/>
              <a:cs typeface="Arial"/>
            </a:rPr>
            <a:t>               </a:t>
          </a:r>
          <a:r>
            <a:rPr lang="en-CA" sz="1200" b="1" i="0" u="none" strike="noStrike" baseline="0">
              <a:solidFill>
                <a:srgbClr val="0000FF"/>
              </a:solidFill>
              <a:latin typeface="Arial"/>
              <a:cs typeface="Arial"/>
            </a:rPr>
            <a:t>Los Materiales</a:t>
          </a:r>
          <a:r>
            <a:rPr lang="en-CA" sz="1100" b="0" i="0" u="none" strike="noStrike" baseline="0">
              <a:solidFill>
                <a:srgbClr val="000000"/>
              </a:solidFill>
              <a:latin typeface="Arial"/>
              <a:cs typeface="Arial"/>
            </a:rPr>
            <a:t>  </a:t>
          </a:r>
        </a:p>
        <a:p>
          <a:pPr algn="l" rtl="0">
            <a:defRPr sz="1000"/>
          </a:pPr>
          <a:r>
            <a:rPr lang="en-CA" sz="1100" b="0" i="0" u="none" strike="noStrike" baseline="0">
              <a:solidFill>
                <a:srgbClr val="000000"/>
              </a:solidFill>
              <a:latin typeface="Arial"/>
              <a:cs typeface="Arial"/>
            </a:rPr>
            <a:t> Importante todos los valores de los Materiales estan encadenados con su trabajo, es decir con Precios Basicos y Precios Unitarios y estos a su vez con el Presupuesto Final; significa que si UD. Hace un cambio en las celdas, este cambio se reflejara </a:t>
          </a:r>
          <a:r>
            <a:rPr lang="en-CA" sz="1100" b="1" i="0" u="sng" strike="noStrike" baseline="0">
              <a:solidFill>
                <a:srgbClr val="0000FF"/>
              </a:solidFill>
              <a:latin typeface="Arial"/>
              <a:cs typeface="Arial"/>
            </a:rPr>
            <a:t>EN TODOS LOS PRECIOS y  PRESUPUESTO</a:t>
          </a:r>
          <a:r>
            <a:rPr lang="en-CA" sz="1100" b="0" i="0" u="none" strike="noStrike" baseline="0">
              <a:solidFill>
                <a:srgbClr val="000000"/>
              </a:solidFill>
              <a:latin typeface="Arial"/>
              <a:cs typeface="Arial"/>
            </a:rPr>
            <a:t> esto es de mucha utilidad para UD. Debido a que no necesita estar creando una y otra vez Basicos y Precios Unitarios, para diferentes Obras de trabajo; Si desea escalar la Obra de Mano seleccione el Porcentaje de Incremento o Decremento el la Celda de abajo</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7620</xdr:colOff>
      <xdr:row>1</xdr:row>
      <xdr:rowOff>15240</xdr:rowOff>
    </xdr:from>
    <xdr:to>
      <xdr:col>9</xdr:col>
      <xdr:colOff>312420</xdr:colOff>
      <xdr:row>20</xdr:row>
      <xdr:rowOff>121920</xdr:rowOff>
    </xdr:to>
    <xdr:sp macro="" textlink="">
      <xdr:nvSpPr>
        <xdr:cNvPr id="9217" name="AutoShape 1">
          <a:hlinkClick xmlns:r="http://schemas.openxmlformats.org/officeDocument/2006/relationships" r:id="rId1" tooltip="Importante:"/>
        </xdr:cNvPr>
        <xdr:cNvSpPr>
          <a:spLocks noChangeArrowheads="1"/>
        </xdr:cNvSpPr>
      </xdr:nvSpPr>
      <xdr:spPr bwMode="auto">
        <a:xfrm>
          <a:off x="6027420" y="457200"/>
          <a:ext cx="2804160" cy="3291840"/>
        </a:xfrm>
        <a:prstGeom prst="roundRect">
          <a:avLst>
            <a:gd name="adj" fmla="val 16667"/>
          </a:avLst>
        </a:prstGeom>
        <a:solidFill>
          <a:srgbClr xmlns:mc="http://schemas.openxmlformats.org/markup-compatibility/2006" xmlns:a14="http://schemas.microsoft.com/office/drawing/2010/main" val="FFFFCC" mc:Ignorable="a14" a14:legacySpreadsheetColorIndex="26"/>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100" b="0" i="0" u="none" strike="noStrike" baseline="0">
              <a:solidFill>
                <a:srgbClr val="000000"/>
              </a:solidFill>
              <a:latin typeface="Arial"/>
              <a:cs typeface="Arial"/>
            </a:rPr>
            <a:t>                </a:t>
          </a:r>
          <a:r>
            <a:rPr lang="en-CA" sz="1200" b="1" i="0" u="sng" strike="noStrike" baseline="0">
              <a:solidFill>
                <a:srgbClr val="0000FF"/>
              </a:solidFill>
              <a:latin typeface="Arial"/>
              <a:cs typeface="Arial"/>
            </a:rPr>
            <a:t>La Maquinaria</a:t>
          </a:r>
          <a:endParaRPr lang="en-CA" sz="1100" b="0" i="0" u="none" strike="noStrike" baseline="0">
            <a:solidFill>
              <a:srgbClr val="000000"/>
            </a:solidFill>
            <a:latin typeface="Arial"/>
            <a:cs typeface="Arial"/>
          </a:endParaRPr>
        </a:p>
        <a:p>
          <a:pPr algn="l" rtl="0">
            <a:defRPr sz="1000"/>
          </a:pPr>
          <a:r>
            <a:rPr lang="en-CA" sz="1100" b="0" i="0" u="none" strike="noStrike" baseline="0">
              <a:solidFill>
                <a:srgbClr val="000000"/>
              </a:solidFill>
              <a:latin typeface="Arial"/>
              <a:cs typeface="Arial"/>
            </a:rPr>
            <a:t> Importante todos los valores de los Materiales estan encadenados con su trabajo, es decir con Precios Basicos y Precios Unitarios y estos a su vez con el Presupuesto Final; significa que si UD. Hace un cambio en las celdas, este cambio se reflejara </a:t>
          </a:r>
          <a:r>
            <a:rPr lang="en-CA" sz="1100" b="1" i="0" u="sng" strike="noStrike" baseline="0">
              <a:solidFill>
                <a:srgbClr val="0000FF"/>
              </a:solidFill>
              <a:latin typeface="Arial"/>
              <a:cs typeface="Arial"/>
            </a:rPr>
            <a:t>EN TODOS LOS PRECIOS y  PRESUPUESTO</a:t>
          </a:r>
          <a:r>
            <a:rPr lang="en-CA" sz="1100" b="0" i="0" u="none" strike="noStrike" baseline="0">
              <a:solidFill>
                <a:srgbClr val="000000"/>
              </a:solidFill>
              <a:latin typeface="Arial"/>
              <a:cs typeface="Arial"/>
            </a:rPr>
            <a:t> esto es de mucha utilidad para UD. Debido a que no necesita estar creando una y otra vez Basicos y Precios Unitarios, para diferentes Obras de trabajo; Si desea escalar la Obra de Mano seleccione el Porcentaje de Incremento o Decremento el la Celda de abajo</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628650</xdr:colOff>
          <xdr:row>0</xdr:row>
          <xdr:rowOff>142875</xdr:rowOff>
        </xdr:from>
        <xdr:to>
          <xdr:col>0</xdr:col>
          <xdr:colOff>628650</xdr:colOff>
          <xdr:row>3</xdr:row>
          <xdr:rowOff>200025</xdr:rowOff>
        </xdr:to>
        <xdr:sp macro="" textlink="">
          <xdr:nvSpPr>
            <xdr:cNvPr id="1026" name="ButtonAuthorization" hidden="1">
              <a:extLst>
                <a:ext uri="{63B3BB69-23CF-44E3-9099-C40C66FF867C}">
                  <a14:compatExt spid="_x0000_s1026"/>
                </a:ext>
              </a:extLst>
            </xdr:cNvPr>
            <xdr:cNvSpPr/>
          </xdr:nvSpPr>
          <xdr:spPr>
            <a:xfrm>
              <a:off x="0" y="0"/>
              <a:ext cx="0" cy="0"/>
            </a:xfrm>
            <a:prstGeom prst="rect">
              <a:avLst/>
            </a:prstGeom>
          </xdr:spPr>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097" name="PubRRectCallout"/>
        <xdr:cNvSpPr>
          <a:spLocks noEditPoints="1" noChangeArrowheads="1"/>
        </xdr:cNvSpPr>
      </xdr:nvSpPr>
      <xdr:spPr bwMode="auto">
        <a:xfrm>
          <a:off x="0" y="0"/>
          <a:ext cx="0" cy="0"/>
        </a:xfrm>
        <a:custGeom>
          <a:avLst/>
          <a:gdLst>
            <a:gd name="G0" fmla="+- 0 0 0"/>
            <a:gd name="G1" fmla="+- 1047 0 0"/>
            <a:gd name="T0" fmla="*/ 10800 w 21600"/>
            <a:gd name="T1" fmla="*/ 0 h 21600"/>
            <a:gd name="T2" fmla="*/ 0 w 21600"/>
            <a:gd name="T3" fmla="*/ 8638 h 21600"/>
            <a:gd name="T4" fmla="*/ 1047 w 21600"/>
            <a:gd name="T5" fmla="*/ 21600 h 21600"/>
            <a:gd name="T6" fmla="*/ 10800 w 21600"/>
            <a:gd name="T7" fmla="*/ 17277 h 21600"/>
            <a:gd name="T8" fmla="*/ 21600 w 21600"/>
            <a:gd name="T9" fmla="*/ 8638 h 21600"/>
            <a:gd name="T10" fmla="*/ 17694720 60000 65536"/>
            <a:gd name="T11" fmla="*/ 11796480 60000 65536"/>
            <a:gd name="T12" fmla="*/ 5898240 60000 65536"/>
            <a:gd name="T13" fmla="*/ 5898240 60000 65536"/>
            <a:gd name="T14" fmla="*/ 0 60000 65536"/>
            <a:gd name="T15" fmla="*/ 145 w 21600"/>
            <a:gd name="T16" fmla="*/ 145 h 21600"/>
            <a:gd name="T17" fmla="*/ 21409 w 21600"/>
            <a:gd name="T18" fmla="*/ 17106 h 21600"/>
          </a:gdLst>
          <a:ahLst/>
          <a:cxnLst>
            <a:cxn ang="T10">
              <a:pos x="T0" y="T1"/>
            </a:cxn>
            <a:cxn ang="T11">
              <a:pos x="T2" y="T3"/>
            </a:cxn>
            <a:cxn ang="T12">
              <a:pos x="T4" y="T5"/>
            </a:cxn>
            <a:cxn ang="T13">
              <a:pos x="T6" y="T7"/>
            </a:cxn>
            <a:cxn ang="T14">
              <a:pos x="T8" y="T9"/>
            </a:cxn>
          </a:cxnLst>
          <a:rect l="T15" t="T16" r="T17" b="T18"/>
          <a:pathLst>
            <a:path w="21600" h="21600">
              <a:moveTo>
                <a:pt x="532" y="0"/>
              </a:moveTo>
              <a:cubicBezTo>
                <a:pt x="238" y="0"/>
                <a:pt x="0" y="238"/>
                <a:pt x="0" y="532"/>
              </a:cubicBezTo>
              <a:lnTo>
                <a:pt x="0" y="16745"/>
              </a:lnTo>
              <a:cubicBezTo>
                <a:pt x="0" y="17039"/>
                <a:pt x="238" y="17277"/>
                <a:pt x="532" y="17277"/>
              </a:cubicBezTo>
              <a:lnTo>
                <a:pt x="2623" y="17277"/>
              </a:lnTo>
              <a:lnTo>
                <a:pt x="1047" y="21600"/>
              </a:lnTo>
              <a:lnTo>
                <a:pt x="6515" y="17277"/>
              </a:lnTo>
              <a:lnTo>
                <a:pt x="21016" y="17277"/>
              </a:lnTo>
              <a:cubicBezTo>
                <a:pt x="21339" y="17277"/>
                <a:pt x="21600" y="17039"/>
                <a:pt x="21600" y="16745"/>
              </a:cubicBezTo>
              <a:lnTo>
                <a:pt x="21600" y="532"/>
              </a:lnTo>
              <a:cubicBezTo>
                <a:pt x="21600" y="238"/>
                <a:pt x="21339" y="0"/>
                <a:pt x="21016" y="0"/>
              </a:cubicBezTo>
              <a:close/>
            </a:path>
          </a:pathLst>
        </a:custGeom>
        <a:solidFill>
          <a:srgbClr val="FFBE7D"/>
        </a:solidFill>
        <a:ln w="9525">
          <a:solidFill>
            <a:srgbClr val="000000"/>
          </a:solidFill>
          <a:miter lim="800000"/>
          <a:headEnd/>
          <a:tailEnd/>
        </a:ln>
        <a:effectLst>
          <a:outerShdw dist="107763" dir="2700000" algn="ctr" rotWithShape="0">
            <a:srgbClr val="808080"/>
          </a:outerShdw>
        </a:effectLst>
      </xdr:spPr>
      <xdr:txBody>
        <a:bodyPr vertOverflow="clip" wrap="square" lIns="91440" tIns="45720" rIns="91440" bIns="45720" anchor="t" upright="1"/>
        <a:lstStyle/>
        <a:p>
          <a:pPr algn="l" rtl="0">
            <a:defRPr sz="1000"/>
          </a:pPr>
          <a:r>
            <a:rPr lang="en-CA" sz="1000" b="0" i="0" u="none" strike="noStrike" baseline="0">
              <a:solidFill>
                <a:srgbClr val="000000"/>
              </a:solidFill>
              <a:latin typeface="Arial"/>
              <a:cs typeface="Arial"/>
            </a:rPr>
            <a:t>Una Vez que se han Creado Los P.U. </a:t>
          </a:r>
        </a:p>
        <a:p>
          <a:pPr algn="l" rtl="0">
            <a:defRPr sz="1000"/>
          </a:pPr>
          <a:r>
            <a:rPr lang="en-CA" sz="1000" b="0" i="0" u="none" strike="noStrike" baseline="0">
              <a:solidFill>
                <a:srgbClr val="000000"/>
              </a:solidFill>
              <a:latin typeface="Arial"/>
              <a:cs typeface="Arial"/>
            </a:rPr>
            <a:t>En esta Hoja Ud. Creara el Presupusto atravez del Menu : </a:t>
          </a:r>
        </a:p>
        <a:p>
          <a:pPr algn="l" rtl="0">
            <a:defRPr sz="1000"/>
          </a:pPr>
          <a:r>
            <a:rPr lang="en-CA" sz="1000" b="0" i="0" u="none" strike="noStrike" baseline="0">
              <a:solidFill>
                <a:srgbClr val="000000"/>
              </a:solidFill>
              <a:latin typeface="Arial"/>
              <a:cs typeface="Arial"/>
            </a:rPr>
            <a:t>1.- Haga Click en  " Crear Presupuesto " </a:t>
          </a:r>
        </a:p>
        <a:p>
          <a:pPr algn="l" rtl="0">
            <a:defRPr sz="1000"/>
          </a:pPr>
          <a:r>
            <a:rPr lang="en-CA" sz="1000" b="0" i="0" u="none" strike="noStrike" baseline="0">
              <a:solidFill>
                <a:srgbClr val="000000"/>
              </a:solidFill>
              <a:latin typeface="Arial"/>
              <a:cs typeface="Arial"/>
            </a:rPr>
            <a:t>2.- Seleccione la Partida y en ella Seleccione P.U.</a:t>
          </a:r>
        </a:p>
        <a:p>
          <a:pPr algn="l" rtl="0">
            <a:defRPr sz="1000"/>
          </a:pPr>
          <a:r>
            <a:rPr lang="en-CA" sz="1000" b="0" i="0" u="none" strike="noStrike" baseline="0">
              <a:solidFill>
                <a:srgbClr val="000000"/>
              </a:solidFill>
              <a:latin typeface="Arial"/>
              <a:cs typeface="Arial"/>
            </a:rPr>
            <a:t>3.- Presione Crear Presupuesto</a:t>
          </a:r>
        </a:p>
        <a:p>
          <a:pPr algn="l" rtl="0">
            <a:defRPr sz="1000"/>
          </a:pPr>
          <a:r>
            <a:rPr lang="en-CA" sz="1000" b="0" i="0" u="none" strike="noStrike" baseline="0">
              <a:solidFill>
                <a:srgbClr val="000000"/>
              </a:solidFill>
              <a:latin typeface="Arial"/>
              <a:cs typeface="Arial"/>
            </a:rPr>
            <a:t>4.- En esta Hoha se habra creado el presupuesto </a:t>
          </a:r>
        </a:p>
        <a:p>
          <a:pPr algn="l" rtl="0">
            <a:defRPr sz="1000"/>
          </a:pPr>
          <a:r>
            <a:rPr lang="en-CA" sz="1000" b="0" i="0" u="none" strike="noStrike" baseline="0">
              <a:solidFill>
                <a:srgbClr val="000000"/>
              </a:solidFill>
              <a:latin typeface="Arial"/>
              <a:cs typeface="Arial"/>
            </a:rPr>
            <a:t>     que Ud. selecciono.</a:t>
          </a:r>
        </a:p>
        <a:p>
          <a:pPr algn="l" rtl="0">
            <a:defRPr sz="1000"/>
          </a:pPr>
          <a:endParaRPr lang="en-CA" sz="1000" b="0" i="0" u="none" strike="noStrike" baseline="0">
            <a:solidFill>
              <a:srgbClr val="000000"/>
            </a:solidFill>
            <a:latin typeface="Arial"/>
            <a:cs typeface="Aria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7620</xdr:colOff>
      <xdr:row>1</xdr:row>
      <xdr:rowOff>0</xdr:rowOff>
    </xdr:from>
    <xdr:to>
      <xdr:col>10</xdr:col>
      <xdr:colOff>304800</xdr:colOff>
      <xdr:row>1</xdr:row>
      <xdr:rowOff>0</xdr:rowOff>
    </xdr:to>
    <xdr:sp macro="" textlink="">
      <xdr:nvSpPr>
        <xdr:cNvPr id="5121" name="AutoShape 1">
          <a:hlinkClick xmlns:r="http://schemas.openxmlformats.org/officeDocument/2006/relationships" r:id="rId1" tooltip="Los Datos de Codigo, Descripcion, Unidad, P.U."/>
        </xdr:cNvPr>
        <xdr:cNvSpPr>
          <a:spLocks noChangeArrowheads="1"/>
        </xdr:cNvSpPr>
      </xdr:nvSpPr>
      <xdr:spPr bwMode="auto">
        <a:xfrm>
          <a:off x="6004560" y="457200"/>
          <a:ext cx="3345180" cy="0"/>
        </a:xfrm>
        <a:prstGeom prst="irregularSeal1">
          <a:avLst/>
        </a:prstGeom>
        <a:solidFill>
          <a:srgbClr xmlns:mc="http://schemas.openxmlformats.org/markup-compatibility/2006" xmlns:a14="http://schemas.microsoft.com/office/drawing/2010/main" val="FFFF00" mc:Ignorable="a14" a14:legacySpreadsheetColorIndex="13"/>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0" bIns="0" anchor="t" upright="1"/>
        <a:lstStyle/>
        <a:p>
          <a:pPr algn="l" rtl="0">
            <a:defRPr sz="1000"/>
          </a:pPr>
          <a:r>
            <a:rPr lang="en-CA" sz="1000" b="0" i="0" u="none" strike="noStrike" baseline="0">
              <a:solidFill>
                <a:srgbClr val="000000"/>
              </a:solidFill>
              <a:latin typeface="Arial"/>
              <a:cs typeface="Arial"/>
            </a:rPr>
            <a:t>En la Hoja "Matriz" Ud. Creara las Matrices de P.Us. A partir de esta Hoja Ud y para todas las Partidas se editaran los datos de Codigo, Descripcion, Unidad y P.U. de acuerdo a la partida de su P.U..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control" Target="../activeX/activeX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dimension ref="A1:U39"/>
  <sheetViews>
    <sheetView showGridLines="0" showRowColHeaders="0" tabSelected="1" workbookViewId="0">
      <selection activeCell="B35" sqref="B35:P36"/>
    </sheetView>
  </sheetViews>
  <sheetFormatPr defaultRowHeight="12.75" x14ac:dyDescent="0.2"/>
  <cols>
    <col min="1" max="1" width="4.85546875" customWidth="1"/>
    <col min="17" max="17" width="33.5703125" customWidth="1"/>
  </cols>
  <sheetData>
    <row r="1" spans="1:21" ht="10.5" customHeight="1" x14ac:dyDescent="0.2">
      <c r="A1" s="117"/>
      <c r="B1" s="116"/>
      <c r="C1" s="116"/>
      <c r="D1" s="116"/>
      <c r="E1" s="116"/>
      <c r="F1" s="116"/>
      <c r="G1" s="116"/>
      <c r="H1" s="116"/>
      <c r="I1" s="116"/>
      <c r="J1" s="116"/>
      <c r="K1" s="116"/>
      <c r="L1" s="116"/>
      <c r="M1" s="116"/>
      <c r="N1" s="116"/>
      <c r="O1" s="116"/>
      <c r="P1" s="116"/>
      <c r="Q1" s="116"/>
      <c r="R1" s="116"/>
      <c r="S1" s="116"/>
      <c r="T1" s="118"/>
      <c r="U1" s="118"/>
    </row>
    <row r="2" spans="1:21" x14ac:dyDescent="0.2">
      <c r="A2" s="117"/>
      <c r="B2" s="115"/>
      <c r="C2" s="115"/>
      <c r="D2" s="42"/>
      <c r="E2" s="42"/>
      <c r="F2" s="42"/>
      <c r="G2" s="42"/>
      <c r="H2" s="42"/>
      <c r="I2" s="42"/>
      <c r="J2" s="42"/>
      <c r="K2" s="42"/>
      <c r="L2" s="42"/>
      <c r="M2" s="42"/>
      <c r="N2" s="42"/>
      <c r="O2" s="115"/>
      <c r="P2" s="115"/>
      <c r="Q2" s="116"/>
      <c r="R2" s="116"/>
      <c r="S2" s="116"/>
    </row>
    <row r="3" spans="1:21" x14ac:dyDescent="0.2">
      <c r="A3" s="117"/>
      <c r="B3" s="115"/>
      <c r="C3" s="115"/>
      <c r="D3" s="42"/>
      <c r="E3" s="42"/>
      <c r="F3" s="42"/>
      <c r="G3" s="42"/>
      <c r="H3" s="42"/>
      <c r="I3" s="42"/>
      <c r="J3" s="42"/>
      <c r="K3" s="42"/>
      <c r="L3" s="42"/>
      <c r="M3" s="42"/>
      <c r="N3" s="42"/>
      <c r="O3" s="115"/>
      <c r="P3" s="115"/>
      <c r="Q3" s="116"/>
      <c r="R3" s="116"/>
      <c r="S3" s="116"/>
    </row>
    <row r="4" spans="1:21" x14ac:dyDescent="0.2">
      <c r="A4" s="117"/>
      <c r="B4" s="115"/>
      <c r="C4" s="115"/>
      <c r="D4" s="42"/>
      <c r="E4" s="42"/>
      <c r="F4" s="42"/>
      <c r="G4" s="42"/>
      <c r="H4" s="42"/>
      <c r="I4" s="42"/>
      <c r="J4" s="42"/>
      <c r="K4" s="42"/>
      <c r="L4" s="42"/>
      <c r="M4" s="42"/>
      <c r="N4" s="42"/>
      <c r="O4" s="115"/>
      <c r="P4" s="115"/>
      <c r="Q4" s="116"/>
      <c r="R4" s="116"/>
      <c r="S4" s="116"/>
    </row>
    <row r="5" spans="1:21" x14ac:dyDescent="0.2">
      <c r="A5" s="117"/>
      <c r="B5" s="115"/>
      <c r="C5" s="115"/>
      <c r="D5" s="42"/>
      <c r="E5" s="42"/>
      <c r="F5" s="42"/>
      <c r="G5" s="42"/>
      <c r="H5" s="42"/>
      <c r="I5" s="42"/>
      <c r="J5" s="42"/>
      <c r="K5" s="42"/>
      <c r="L5" s="42"/>
      <c r="M5" s="42"/>
      <c r="N5" s="42"/>
      <c r="O5" s="115"/>
      <c r="P5" s="115"/>
      <c r="Q5" s="116"/>
      <c r="R5" s="116"/>
      <c r="S5" s="116"/>
    </row>
    <row r="6" spans="1:21" x14ac:dyDescent="0.2">
      <c r="A6" s="117"/>
      <c r="B6" s="115"/>
      <c r="C6" s="115"/>
      <c r="D6" s="42"/>
      <c r="E6" s="42"/>
      <c r="F6" s="42"/>
      <c r="G6" s="42"/>
      <c r="H6" s="42"/>
      <c r="I6" s="42"/>
      <c r="J6" s="42"/>
      <c r="K6" s="42"/>
      <c r="L6" s="42"/>
      <c r="M6" s="42"/>
      <c r="N6" s="42"/>
      <c r="O6" s="115"/>
      <c r="P6" s="115"/>
      <c r="Q6" s="116"/>
      <c r="R6" s="116"/>
      <c r="S6" s="116"/>
    </row>
    <row r="7" spans="1:21" x14ac:dyDescent="0.2">
      <c r="A7" s="117"/>
      <c r="B7" s="115"/>
      <c r="C7" s="115"/>
      <c r="D7" s="42"/>
      <c r="E7" s="42"/>
      <c r="F7" s="42"/>
      <c r="G7" s="42"/>
      <c r="H7" s="42"/>
      <c r="I7" s="42"/>
      <c r="J7" s="42"/>
      <c r="K7" s="42"/>
      <c r="L7" s="42"/>
      <c r="M7" s="42"/>
      <c r="N7" s="42"/>
      <c r="O7" s="115"/>
      <c r="P7" s="115"/>
      <c r="Q7" s="116"/>
      <c r="R7" s="116"/>
      <c r="S7" s="116"/>
    </row>
    <row r="8" spans="1:21" x14ac:dyDescent="0.2">
      <c r="A8" s="117"/>
      <c r="B8" s="115"/>
      <c r="C8" s="115"/>
      <c r="D8" s="42"/>
      <c r="E8" s="42"/>
      <c r="F8" s="42"/>
      <c r="G8" s="42"/>
      <c r="H8" s="42"/>
      <c r="I8" s="42"/>
      <c r="J8" s="42"/>
      <c r="K8" s="42"/>
      <c r="L8" s="42"/>
      <c r="M8" s="42"/>
      <c r="N8" s="42"/>
      <c r="O8" s="115"/>
      <c r="P8" s="115"/>
      <c r="Q8" s="116"/>
      <c r="R8" s="116"/>
      <c r="S8" s="116"/>
    </row>
    <row r="9" spans="1:21" x14ac:dyDescent="0.2">
      <c r="A9" s="117"/>
      <c r="B9" s="115"/>
      <c r="C9" s="115"/>
      <c r="D9" s="42"/>
      <c r="E9" s="42"/>
      <c r="F9" s="42"/>
      <c r="G9" s="42"/>
      <c r="H9" s="42"/>
      <c r="I9" s="42"/>
      <c r="J9" s="42"/>
      <c r="K9" s="42"/>
      <c r="L9" s="42"/>
      <c r="M9" s="42"/>
      <c r="N9" s="42"/>
      <c r="O9" s="115"/>
      <c r="P9" s="115"/>
      <c r="Q9" s="116"/>
      <c r="R9" s="116"/>
      <c r="S9" s="116"/>
    </row>
    <row r="10" spans="1:21" x14ac:dyDescent="0.2">
      <c r="A10" s="117"/>
      <c r="B10" s="115"/>
      <c r="C10" s="115"/>
      <c r="D10" s="42"/>
      <c r="E10" s="42"/>
      <c r="F10" s="42"/>
      <c r="G10" s="42"/>
      <c r="H10" s="42"/>
      <c r="I10" s="42"/>
      <c r="J10" s="42"/>
      <c r="K10" s="42"/>
      <c r="L10" s="42"/>
      <c r="M10" s="42"/>
      <c r="N10" s="42"/>
      <c r="O10" s="115"/>
      <c r="P10" s="115"/>
      <c r="Q10" s="116"/>
      <c r="R10" s="116"/>
      <c r="S10" s="116"/>
    </row>
    <row r="11" spans="1:21" x14ac:dyDescent="0.2">
      <c r="A11" s="117"/>
      <c r="B11" s="115"/>
      <c r="C11" s="115"/>
      <c r="D11" s="42"/>
      <c r="E11" s="42"/>
      <c r="F11" s="42"/>
      <c r="G11" s="42"/>
      <c r="H11" s="42"/>
      <c r="I11" s="42"/>
      <c r="J11" s="42"/>
      <c r="K11" s="42"/>
      <c r="L11" s="42"/>
      <c r="M11" s="42"/>
      <c r="N11" s="42"/>
      <c r="O11" s="115"/>
      <c r="P11" s="115"/>
      <c r="Q11" s="116"/>
      <c r="R11" s="116"/>
      <c r="S11" s="116"/>
    </row>
    <row r="12" spans="1:21" x14ac:dyDescent="0.2">
      <c r="A12" s="117"/>
      <c r="B12" s="115"/>
      <c r="C12" s="115"/>
      <c r="D12" s="42"/>
      <c r="E12" s="42"/>
      <c r="F12" s="42"/>
      <c r="G12" s="42"/>
      <c r="H12" s="42"/>
      <c r="I12" s="42"/>
      <c r="J12" s="42"/>
      <c r="K12" s="42"/>
      <c r="L12" s="42"/>
      <c r="M12" s="42"/>
      <c r="N12" s="42"/>
      <c r="O12" s="115"/>
      <c r="P12" s="115"/>
      <c r="Q12" s="116"/>
      <c r="R12" s="116"/>
      <c r="S12" s="116"/>
    </row>
    <row r="13" spans="1:21" x14ac:dyDescent="0.2">
      <c r="A13" s="117"/>
      <c r="B13" s="115"/>
      <c r="C13" s="115"/>
      <c r="D13" s="42"/>
      <c r="E13" s="42"/>
      <c r="F13" s="42"/>
      <c r="G13" s="42"/>
      <c r="H13" s="42"/>
      <c r="I13" s="42"/>
      <c r="J13" s="42"/>
      <c r="K13" s="42"/>
      <c r="L13" s="42"/>
      <c r="M13" s="42"/>
      <c r="N13" s="42"/>
      <c r="O13" s="115"/>
      <c r="P13" s="115"/>
      <c r="Q13" s="116"/>
      <c r="R13" s="116"/>
      <c r="S13" s="116"/>
    </row>
    <row r="14" spans="1:21" x14ac:dyDescent="0.2">
      <c r="A14" s="117"/>
      <c r="B14" s="115"/>
      <c r="C14" s="115"/>
      <c r="D14" s="42"/>
      <c r="E14" s="42"/>
      <c r="F14" s="42"/>
      <c r="G14" s="42"/>
      <c r="H14" s="42"/>
      <c r="I14" s="42"/>
      <c r="J14" s="42"/>
      <c r="K14" s="42"/>
      <c r="L14" s="42"/>
      <c r="M14" s="42"/>
      <c r="N14" s="42"/>
      <c r="O14" s="115"/>
      <c r="P14" s="115"/>
      <c r="Q14" s="116"/>
      <c r="R14" s="116"/>
      <c r="S14" s="116"/>
    </row>
    <row r="15" spans="1:21" x14ac:dyDescent="0.2">
      <c r="A15" s="117"/>
      <c r="B15" s="115"/>
      <c r="C15" s="115"/>
      <c r="D15" s="42"/>
      <c r="E15" s="42"/>
      <c r="F15" s="42"/>
      <c r="G15" s="42"/>
      <c r="H15" s="42"/>
      <c r="I15" s="42"/>
      <c r="J15" s="42"/>
      <c r="K15" s="42"/>
      <c r="L15" s="42"/>
      <c r="M15" s="42"/>
      <c r="N15" s="42"/>
      <c r="O15" s="115"/>
      <c r="P15" s="115"/>
      <c r="Q15" s="116"/>
      <c r="R15" s="116"/>
      <c r="S15" s="116"/>
    </row>
    <row r="16" spans="1:21" x14ac:dyDescent="0.2">
      <c r="A16" s="117"/>
      <c r="B16" s="115"/>
      <c r="C16" s="115"/>
      <c r="D16" s="42"/>
      <c r="E16" s="42"/>
      <c r="F16" s="42"/>
      <c r="G16" s="42"/>
      <c r="H16" s="42"/>
      <c r="I16" s="42"/>
      <c r="J16" s="42"/>
      <c r="K16" s="42"/>
      <c r="L16" s="42"/>
      <c r="M16" s="42"/>
      <c r="N16" s="42"/>
      <c r="O16" s="115"/>
      <c r="P16" s="115"/>
      <c r="Q16" s="116"/>
      <c r="R16" s="116"/>
      <c r="S16" s="116"/>
    </row>
    <row r="17" spans="1:19" x14ac:dyDescent="0.2">
      <c r="A17" s="117"/>
      <c r="B17" s="115"/>
      <c r="C17" s="115"/>
      <c r="D17" s="42"/>
      <c r="E17" s="42"/>
      <c r="F17" s="42"/>
      <c r="G17" s="42"/>
      <c r="H17" s="42"/>
      <c r="I17" s="42"/>
      <c r="J17" s="42"/>
      <c r="K17" s="42"/>
      <c r="L17" s="42"/>
      <c r="M17" s="42"/>
      <c r="N17" s="42"/>
      <c r="O17" s="115"/>
      <c r="P17" s="115"/>
      <c r="Q17" s="116"/>
      <c r="R17" s="116"/>
      <c r="S17" s="116"/>
    </row>
    <row r="18" spans="1:19" x14ac:dyDescent="0.2">
      <c r="A18" s="117"/>
      <c r="B18" s="115"/>
      <c r="C18" s="115"/>
      <c r="D18" s="42"/>
      <c r="E18" s="42"/>
      <c r="F18" s="42"/>
      <c r="G18" s="42"/>
      <c r="H18" s="42"/>
      <c r="I18" s="42"/>
      <c r="J18" s="42"/>
      <c r="K18" s="42"/>
      <c r="L18" s="42"/>
      <c r="M18" s="42"/>
      <c r="N18" s="42"/>
      <c r="O18" s="115"/>
      <c r="P18" s="115"/>
      <c r="Q18" s="116"/>
      <c r="R18" s="116"/>
      <c r="S18" s="116"/>
    </row>
    <row r="19" spans="1:19" x14ac:dyDescent="0.2">
      <c r="A19" s="117"/>
      <c r="B19" s="115"/>
      <c r="C19" s="115"/>
      <c r="D19" s="42"/>
      <c r="E19" s="42"/>
      <c r="F19" s="42"/>
      <c r="G19" s="42"/>
      <c r="H19" s="42"/>
      <c r="I19" s="42"/>
      <c r="J19" s="42"/>
      <c r="K19" s="42"/>
      <c r="L19" s="42"/>
      <c r="M19" s="42"/>
      <c r="N19" s="42"/>
      <c r="O19" s="115"/>
      <c r="P19" s="115"/>
      <c r="Q19" s="116"/>
      <c r="R19" s="116"/>
      <c r="S19" s="116"/>
    </row>
    <row r="20" spans="1:19" x14ac:dyDescent="0.2">
      <c r="A20" s="117"/>
      <c r="B20" s="115"/>
      <c r="C20" s="115"/>
      <c r="D20" s="42"/>
      <c r="E20" s="42"/>
      <c r="F20" s="42"/>
      <c r="G20" s="42"/>
      <c r="H20" s="42"/>
      <c r="I20" s="42"/>
      <c r="J20" s="42"/>
      <c r="K20" s="42"/>
      <c r="L20" s="42"/>
      <c r="M20" s="42"/>
      <c r="N20" s="42"/>
      <c r="O20" s="115"/>
      <c r="P20" s="115"/>
      <c r="Q20" s="116"/>
      <c r="R20" s="116"/>
      <c r="S20" s="116"/>
    </row>
    <row r="21" spans="1:19" x14ac:dyDescent="0.2">
      <c r="A21" s="117"/>
      <c r="B21" s="115"/>
      <c r="C21" s="115"/>
      <c r="D21" s="42"/>
      <c r="E21" s="42"/>
      <c r="F21" s="42"/>
      <c r="G21" s="42"/>
      <c r="H21" s="42"/>
      <c r="I21" s="42"/>
      <c r="J21" s="42"/>
      <c r="K21" s="42"/>
      <c r="L21" s="42"/>
      <c r="M21" s="42"/>
      <c r="N21" s="42"/>
      <c r="O21" s="115"/>
      <c r="P21" s="115"/>
      <c r="Q21" s="116"/>
      <c r="R21" s="116"/>
      <c r="S21" s="116"/>
    </row>
    <row r="22" spans="1:19" x14ac:dyDescent="0.2">
      <c r="A22" s="117"/>
      <c r="B22" s="115"/>
      <c r="C22" s="115"/>
      <c r="D22" s="42"/>
      <c r="E22" s="42"/>
      <c r="F22" s="42"/>
      <c r="G22" s="42"/>
      <c r="H22" s="42"/>
      <c r="I22" s="42"/>
      <c r="J22" s="42"/>
      <c r="K22" s="42"/>
      <c r="L22" s="42"/>
      <c r="M22" s="42"/>
      <c r="N22" s="42"/>
      <c r="O22" s="115"/>
      <c r="P22" s="115"/>
      <c r="Q22" s="116"/>
      <c r="R22" s="116"/>
      <c r="S22" s="116"/>
    </row>
    <row r="23" spans="1:19" x14ac:dyDescent="0.2">
      <c r="A23" s="117"/>
      <c r="B23" s="115"/>
      <c r="C23" s="115"/>
      <c r="D23" s="42"/>
      <c r="E23" s="42"/>
      <c r="F23" s="42"/>
      <c r="G23" s="42"/>
      <c r="H23" s="42"/>
      <c r="I23" s="42"/>
      <c r="J23" s="42"/>
      <c r="K23" s="42"/>
      <c r="L23" s="42"/>
      <c r="M23" s="42"/>
      <c r="N23" s="42"/>
      <c r="O23" s="115"/>
      <c r="P23" s="115"/>
      <c r="Q23" s="116"/>
      <c r="R23" s="116"/>
      <c r="S23" s="116"/>
    </row>
    <row r="24" spans="1:19" x14ac:dyDescent="0.2">
      <c r="A24" s="117"/>
      <c r="B24" s="115"/>
      <c r="C24" s="115"/>
      <c r="D24" s="42"/>
      <c r="E24" s="42"/>
      <c r="F24" s="42"/>
      <c r="G24" s="42"/>
      <c r="H24" s="42"/>
      <c r="I24" s="42"/>
      <c r="J24" s="42"/>
      <c r="K24" s="42"/>
      <c r="L24" s="42"/>
      <c r="M24" s="42"/>
      <c r="N24" s="42"/>
      <c r="O24" s="115"/>
      <c r="P24" s="115"/>
      <c r="Q24" s="116"/>
      <c r="R24" s="116"/>
      <c r="S24" s="116"/>
    </row>
    <row r="25" spans="1:19" x14ac:dyDescent="0.2">
      <c r="A25" s="117"/>
      <c r="B25" s="115"/>
      <c r="C25" s="115"/>
      <c r="D25" s="42"/>
      <c r="E25" s="42"/>
      <c r="F25" s="42"/>
      <c r="G25" s="42"/>
      <c r="H25" s="42"/>
      <c r="I25" s="42"/>
      <c r="J25" s="42"/>
      <c r="K25" s="42"/>
      <c r="L25" s="42"/>
      <c r="M25" s="42"/>
      <c r="N25" s="42"/>
      <c r="O25" s="115"/>
      <c r="P25" s="115"/>
      <c r="Q25" s="116"/>
      <c r="R25" s="116"/>
      <c r="S25" s="116"/>
    </row>
    <row r="26" spans="1:19" x14ac:dyDescent="0.2">
      <c r="A26" s="117"/>
      <c r="B26" s="115"/>
      <c r="C26" s="115"/>
      <c r="D26" s="42"/>
      <c r="E26" s="42"/>
      <c r="F26" s="42"/>
      <c r="G26" s="42"/>
      <c r="H26" s="42"/>
      <c r="I26" s="42"/>
      <c r="J26" s="42"/>
      <c r="K26" s="42"/>
      <c r="L26" s="42"/>
      <c r="M26" s="42"/>
      <c r="N26" s="42"/>
      <c r="O26" s="115"/>
      <c r="P26" s="115"/>
      <c r="Q26" s="116"/>
      <c r="R26" s="116"/>
      <c r="S26" s="116"/>
    </row>
    <row r="27" spans="1:19" x14ac:dyDescent="0.2">
      <c r="A27" s="117"/>
      <c r="B27" s="115"/>
      <c r="C27" s="115"/>
      <c r="D27" s="42"/>
      <c r="E27" s="42"/>
      <c r="F27" s="42"/>
      <c r="G27" s="42"/>
      <c r="H27" s="42"/>
      <c r="I27" s="42"/>
      <c r="J27" s="42"/>
      <c r="K27" s="42"/>
      <c r="L27" s="42"/>
      <c r="M27" s="42"/>
      <c r="N27" s="42"/>
      <c r="O27" s="115"/>
      <c r="P27" s="115"/>
      <c r="Q27" s="116"/>
      <c r="R27" s="116"/>
      <c r="S27" s="116"/>
    </row>
    <row r="28" spans="1:19" x14ac:dyDescent="0.2">
      <c r="A28" s="117"/>
      <c r="B28" s="115"/>
      <c r="C28" s="115"/>
      <c r="D28" s="42"/>
      <c r="E28" s="42"/>
      <c r="F28" s="42"/>
      <c r="G28" s="42"/>
      <c r="H28" s="42"/>
      <c r="I28" s="42"/>
      <c r="J28" s="42"/>
      <c r="K28" s="42"/>
      <c r="L28" s="42"/>
      <c r="M28" s="42"/>
      <c r="N28" s="42"/>
      <c r="O28" s="115"/>
      <c r="P28" s="115"/>
      <c r="Q28" s="116"/>
      <c r="R28" s="116"/>
      <c r="S28" s="116"/>
    </row>
    <row r="29" spans="1:19" x14ac:dyDescent="0.2">
      <c r="A29" s="117"/>
      <c r="B29" s="115"/>
      <c r="C29" s="115"/>
      <c r="D29" s="42"/>
      <c r="E29" s="42"/>
      <c r="F29" s="42"/>
      <c r="G29" s="42"/>
      <c r="H29" s="42"/>
      <c r="I29" s="42"/>
      <c r="J29" s="42"/>
      <c r="K29" s="42"/>
      <c r="L29" s="42"/>
      <c r="M29" s="42"/>
      <c r="N29" s="42"/>
      <c r="O29" s="115"/>
      <c r="P29" s="115"/>
      <c r="Q29" s="116"/>
      <c r="R29" s="116"/>
      <c r="S29" s="116"/>
    </row>
    <row r="30" spans="1:19" x14ac:dyDescent="0.2">
      <c r="A30" s="117"/>
      <c r="B30" s="115"/>
      <c r="C30" s="115"/>
      <c r="D30" s="42"/>
      <c r="E30" s="42"/>
      <c r="F30" s="42"/>
      <c r="G30" s="42"/>
      <c r="H30" s="42"/>
      <c r="I30" s="42"/>
      <c r="J30" s="42"/>
      <c r="K30" s="42"/>
      <c r="L30" s="42"/>
      <c r="M30" s="42"/>
      <c r="N30" s="42"/>
      <c r="O30" s="115"/>
      <c r="P30" s="115"/>
      <c r="Q30" s="116"/>
      <c r="R30" s="116"/>
      <c r="S30" s="116"/>
    </row>
    <row r="31" spans="1:19" x14ac:dyDescent="0.2">
      <c r="A31" s="117"/>
      <c r="B31" s="115"/>
      <c r="C31" s="115"/>
      <c r="D31" s="42"/>
      <c r="E31" s="42"/>
      <c r="F31" s="42"/>
      <c r="G31" s="42"/>
      <c r="H31" s="42"/>
      <c r="I31" s="42"/>
      <c r="J31" s="42"/>
      <c r="K31" s="42"/>
      <c r="L31" s="42"/>
      <c r="M31" s="42"/>
      <c r="N31" s="42"/>
      <c r="O31" s="115"/>
      <c r="P31" s="115"/>
      <c r="Q31" s="116"/>
      <c r="R31" s="116"/>
      <c r="S31" s="116"/>
    </row>
    <row r="32" spans="1:19" x14ac:dyDescent="0.2">
      <c r="A32" s="117"/>
      <c r="B32" s="115"/>
      <c r="C32" s="115"/>
      <c r="D32" s="42"/>
      <c r="E32" s="42"/>
      <c r="F32" s="42"/>
      <c r="G32" s="42"/>
      <c r="H32" s="42"/>
      <c r="I32" s="42"/>
      <c r="J32" s="42"/>
      <c r="K32" s="42"/>
      <c r="L32" s="42"/>
      <c r="M32" s="42"/>
      <c r="N32" s="42"/>
      <c r="O32" s="115"/>
      <c r="P32" s="115"/>
      <c r="Q32" s="116"/>
      <c r="R32" s="116"/>
      <c r="S32" s="116"/>
    </row>
    <row r="33" spans="1:19" x14ac:dyDescent="0.2">
      <c r="A33" s="117"/>
      <c r="B33" s="115"/>
      <c r="C33" s="115"/>
      <c r="D33" s="42"/>
      <c r="E33" s="42"/>
      <c r="F33" s="42"/>
      <c r="G33" s="42"/>
      <c r="H33" s="42"/>
      <c r="I33" s="42"/>
      <c r="J33" s="42"/>
      <c r="K33" s="42"/>
      <c r="L33" s="42"/>
      <c r="M33" s="42"/>
      <c r="N33" s="42"/>
      <c r="O33" s="115"/>
      <c r="P33" s="115"/>
      <c r="Q33" s="116"/>
      <c r="R33" s="116"/>
      <c r="S33" s="116"/>
    </row>
    <row r="34" spans="1:19" ht="12.75" customHeight="1" x14ac:dyDescent="0.2">
      <c r="A34" s="117"/>
      <c r="B34" s="116"/>
      <c r="C34" s="116"/>
      <c r="D34" s="116"/>
      <c r="E34" s="116"/>
      <c r="F34" s="116"/>
      <c r="G34" s="116"/>
      <c r="H34" s="116"/>
      <c r="I34" s="116"/>
      <c r="J34" s="116"/>
      <c r="K34" s="116"/>
      <c r="L34" s="116"/>
      <c r="M34" s="116"/>
      <c r="N34" s="116"/>
      <c r="O34" s="116"/>
      <c r="P34" s="116"/>
      <c r="Q34" s="116"/>
      <c r="R34" s="116"/>
      <c r="S34" s="116"/>
    </row>
    <row r="35" spans="1:19" x14ac:dyDescent="0.2">
      <c r="A35" s="117"/>
      <c r="B35" s="173" t="s">
        <v>630</v>
      </c>
      <c r="C35" s="173"/>
      <c r="D35" s="173"/>
      <c r="E35" s="173"/>
      <c r="F35" s="173"/>
      <c r="G35" s="173"/>
      <c r="H35" s="173"/>
      <c r="I35" s="173"/>
      <c r="J35" s="173"/>
      <c r="K35" s="173"/>
      <c r="L35" s="173"/>
      <c r="M35" s="173"/>
      <c r="N35" s="173"/>
      <c r="O35" s="173"/>
      <c r="P35" s="173"/>
      <c r="Q35" s="116"/>
      <c r="R35" s="116"/>
      <c r="S35" s="116"/>
    </row>
    <row r="36" spans="1:19" x14ac:dyDescent="0.2">
      <c r="A36" s="117"/>
      <c r="B36" s="173"/>
      <c r="C36" s="173"/>
      <c r="D36" s="173"/>
      <c r="E36" s="173"/>
      <c r="F36" s="173"/>
      <c r="G36" s="173"/>
      <c r="H36" s="173"/>
      <c r="I36" s="173"/>
      <c r="J36" s="173"/>
      <c r="K36" s="173"/>
      <c r="L36" s="173"/>
      <c r="M36" s="173"/>
      <c r="N36" s="173"/>
      <c r="O36" s="173"/>
      <c r="P36" s="173"/>
      <c r="Q36" s="116"/>
      <c r="R36" s="116"/>
      <c r="S36" s="116"/>
    </row>
    <row r="37" spans="1:19" ht="131.25" customHeight="1" x14ac:dyDescent="0.25">
      <c r="A37" s="117"/>
      <c r="B37" s="174" t="s">
        <v>309</v>
      </c>
      <c r="C37" s="175"/>
      <c r="D37" s="175"/>
      <c r="E37" s="175"/>
      <c r="F37" s="175"/>
      <c r="G37" s="175"/>
      <c r="H37" s="175"/>
      <c r="I37" s="175"/>
      <c r="J37" s="175"/>
      <c r="K37" s="175"/>
      <c r="L37" s="175"/>
      <c r="M37" s="175"/>
      <c r="N37" s="175"/>
      <c r="O37" s="175"/>
      <c r="P37" s="175"/>
      <c r="Q37" s="116"/>
      <c r="R37" s="116"/>
      <c r="S37" s="116"/>
    </row>
    <row r="38" spans="1:19" ht="17.25" customHeight="1" x14ac:dyDescent="0.2">
      <c r="A38" s="116"/>
      <c r="B38" s="116"/>
      <c r="C38" s="116"/>
      <c r="D38" s="116"/>
      <c r="E38" s="116"/>
      <c r="F38" s="116"/>
      <c r="G38" s="116"/>
      <c r="H38" s="116"/>
      <c r="I38" s="116"/>
      <c r="J38" s="116"/>
      <c r="K38" s="116"/>
      <c r="L38" s="116"/>
      <c r="M38" s="116"/>
      <c r="N38" s="116"/>
      <c r="O38" s="116"/>
      <c r="P38" s="116"/>
      <c r="Q38" s="116"/>
      <c r="R38" s="116"/>
      <c r="S38" s="116"/>
    </row>
    <row r="39" spans="1:19" x14ac:dyDescent="0.2">
      <c r="A39" s="116"/>
      <c r="B39" s="116"/>
      <c r="C39" s="116"/>
      <c r="D39" s="116"/>
      <c r="E39" s="116"/>
      <c r="F39" s="116"/>
      <c r="G39" s="116"/>
      <c r="H39" s="116"/>
      <c r="I39" s="116"/>
      <c r="J39" s="116"/>
      <c r="K39" s="116"/>
      <c r="L39" s="116"/>
      <c r="M39" s="116"/>
      <c r="N39" s="116"/>
      <c r="O39" s="116"/>
      <c r="P39" s="116"/>
      <c r="Q39" s="116"/>
      <c r="R39" s="116"/>
      <c r="S39" s="116"/>
    </row>
  </sheetData>
  <sheetProtection password="C5DF" sheet="1" objects="1" scenarios="1" formatCells="0" selectLockedCells="1"/>
  <mergeCells count="2">
    <mergeCell ref="B35:P36"/>
    <mergeCell ref="B37:P37"/>
  </mergeCells>
  <phoneticPr fontId="42" type="noConversion"/>
  <pageMargins left="0.75" right="0.75" top="1" bottom="1" header="0.5" footer="0.5"/>
  <pageSetup orientation="portrait" horizontalDpi="200" verticalDpi="200" r:id="rId1"/>
  <headerFooter alignWithMargins="0"/>
  <drawing r:id="rId2"/>
  <legacyDrawing r:id="rId3"/>
  <controls>
    <mc:AlternateContent xmlns:mc="http://schemas.openxmlformats.org/markup-compatibility/2006">
      <mc:Choice Requires="x14">
        <control shapeId="10244" r:id="rId4" name="CommandButton1">
          <controlPr defaultSize="0" autoFill="0" autoLine="0" r:id="rId5">
            <anchor moveWithCells="1">
              <from>
                <xdr:col>3</xdr:col>
                <xdr:colOff>400050</xdr:colOff>
                <xdr:row>31</xdr:row>
                <xdr:rowOff>104775</xdr:rowOff>
              </from>
              <to>
                <xdr:col>12</xdr:col>
                <xdr:colOff>447675</xdr:colOff>
                <xdr:row>34</xdr:row>
                <xdr:rowOff>0</xdr:rowOff>
              </to>
            </anchor>
          </controlPr>
        </control>
      </mc:Choice>
      <mc:Fallback>
        <control shapeId="10244" r:id="rId4" name="CommandButton1"/>
      </mc:Fallback>
    </mc:AlternateContent>
    <mc:AlternateContent xmlns:mc="http://schemas.openxmlformats.org/markup-compatibility/2006">
      <mc:Choice Requires="x14">
        <control shapeId="10243" r:id="rId6" name="Image1">
          <controlPr defaultSize="0" print="0" autoLine="0" r:id="rId7">
            <anchor>
              <from>
                <xdr:col>4</xdr:col>
                <xdr:colOff>238125</xdr:colOff>
                <xdr:row>2</xdr:row>
                <xdr:rowOff>66675</xdr:rowOff>
              </from>
              <to>
                <xdr:col>12</xdr:col>
                <xdr:colOff>400050</xdr:colOff>
                <xdr:row>27</xdr:row>
                <xdr:rowOff>57150</xdr:rowOff>
              </to>
            </anchor>
          </controlPr>
        </control>
      </mc:Choice>
      <mc:Fallback>
        <control shapeId="10243" r:id="rId6" name="Image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fo" enableFormatConditionsCalculation="0">
    <tabColor indexed="13"/>
  </sheetPr>
  <dimension ref="A1:E17"/>
  <sheetViews>
    <sheetView showRowColHeaders="0" zoomScale="105" workbookViewId="0">
      <selection activeCell="F3" sqref="F3"/>
    </sheetView>
  </sheetViews>
  <sheetFormatPr defaultRowHeight="12.75" x14ac:dyDescent="0.2"/>
  <cols>
    <col min="1" max="1" width="4.42578125" customWidth="1"/>
    <col min="2" max="2" width="30.7109375" customWidth="1"/>
    <col min="3" max="3" width="87.140625" customWidth="1"/>
    <col min="5" max="5" width="6.28515625" customWidth="1"/>
  </cols>
  <sheetData>
    <row r="1" spans="1:5" ht="20.25" customHeight="1" thickTop="1" thickBot="1" x14ac:dyDescent="0.25">
      <c r="A1" s="3"/>
      <c r="B1" s="176" t="s">
        <v>560</v>
      </c>
      <c r="C1" s="177"/>
      <c r="D1" s="178"/>
    </row>
    <row r="2" spans="1:5" ht="4.5" customHeight="1" thickTop="1" thickBot="1" x14ac:dyDescent="0.25">
      <c r="A2" s="3"/>
      <c r="B2" s="60"/>
      <c r="C2" s="3"/>
    </row>
    <row r="3" spans="1:5" ht="385.5" customHeight="1" thickTop="1" thickBot="1" x14ac:dyDescent="0.25">
      <c r="A3" s="61" t="s">
        <v>551</v>
      </c>
      <c r="B3" s="183"/>
      <c r="C3" s="184"/>
      <c r="D3" s="185"/>
    </row>
    <row r="4" spans="1:5" ht="15.75" customHeight="1" thickTop="1" x14ac:dyDescent="0.2">
      <c r="A4" s="3"/>
      <c r="B4" s="180"/>
      <c r="C4" s="180"/>
      <c r="D4" s="180"/>
    </row>
    <row r="5" spans="1:5" ht="5.25" customHeight="1" x14ac:dyDescent="0.2">
      <c r="A5" s="72"/>
      <c r="B5" s="79"/>
      <c r="C5" s="72"/>
      <c r="D5" s="75"/>
      <c r="E5" s="75"/>
    </row>
    <row r="6" spans="1:5" ht="141" customHeight="1" x14ac:dyDescent="0.2">
      <c r="A6" s="51"/>
      <c r="B6" s="70" t="s">
        <v>552</v>
      </c>
      <c r="C6" s="179" t="s">
        <v>553</v>
      </c>
      <c r="D6" s="179"/>
      <c r="E6" s="50"/>
    </row>
    <row r="7" spans="1:5" ht="5.25" customHeight="1" x14ac:dyDescent="0.2">
      <c r="A7" s="72"/>
      <c r="B7" s="77"/>
      <c r="C7" s="78"/>
      <c r="D7" s="78"/>
      <c r="E7" s="74"/>
    </row>
    <row r="8" spans="1:5" ht="99" customHeight="1" x14ac:dyDescent="0.2">
      <c r="A8" s="51"/>
      <c r="B8" s="71" t="s">
        <v>561</v>
      </c>
      <c r="C8" s="179" t="s">
        <v>573</v>
      </c>
      <c r="D8" s="179"/>
    </row>
    <row r="9" spans="1:5" ht="4.5" customHeight="1" x14ac:dyDescent="0.2">
      <c r="A9" s="72"/>
      <c r="B9" s="73"/>
      <c r="C9" s="76"/>
      <c r="D9" s="75"/>
      <c r="E9" s="75"/>
    </row>
    <row r="10" spans="1:5" ht="182.25" customHeight="1" x14ac:dyDescent="0.2">
      <c r="A10" s="51"/>
      <c r="B10" s="70" t="s">
        <v>556</v>
      </c>
      <c r="C10" s="179" t="s">
        <v>501</v>
      </c>
      <c r="D10" s="179"/>
    </row>
    <row r="11" spans="1:5" ht="4.5" customHeight="1" x14ac:dyDescent="0.2">
      <c r="A11" s="72"/>
      <c r="B11" s="73"/>
      <c r="C11" s="74"/>
      <c r="D11" s="75"/>
      <c r="E11" s="75"/>
    </row>
    <row r="12" spans="1:5" ht="181.5" customHeight="1" x14ac:dyDescent="0.2">
      <c r="A12" s="51"/>
      <c r="B12" s="71" t="s">
        <v>502</v>
      </c>
      <c r="C12" s="179" t="s">
        <v>618</v>
      </c>
      <c r="D12" s="179"/>
    </row>
    <row r="13" spans="1:5" ht="224.25" customHeight="1" x14ac:dyDescent="0.2">
      <c r="A13" s="51"/>
      <c r="B13" s="70" t="s">
        <v>524</v>
      </c>
      <c r="C13" s="181" t="s">
        <v>526</v>
      </c>
      <c r="D13" s="182"/>
    </row>
    <row r="14" spans="1:5" ht="118.5" customHeight="1" x14ac:dyDescent="0.2">
      <c r="A14" s="51"/>
      <c r="B14" s="70" t="s">
        <v>525</v>
      </c>
      <c r="C14" s="181" t="s">
        <v>481</v>
      </c>
      <c r="D14" s="182"/>
    </row>
    <row r="15" spans="1:5" ht="4.5" customHeight="1" x14ac:dyDescent="0.2">
      <c r="A15" s="72"/>
      <c r="B15" s="73"/>
      <c r="C15" s="74"/>
      <c r="D15" s="75"/>
      <c r="E15" s="75"/>
    </row>
    <row r="16" spans="1:5" ht="51.75" customHeight="1" x14ac:dyDescent="0.25">
      <c r="B16" s="70" t="s">
        <v>482</v>
      </c>
      <c r="C16" s="84" t="s">
        <v>528</v>
      </c>
      <c r="D16" s="28"/>
    </row>
    <row r="17" spans="3:3" ht="41.25" customHeight="1" x14ac:dyDescent="0.2">
      <c r="C17" s="101" t="s">
        <v>628</v>
      </c>
    </row>
  </sheetData>
  <mergeCells count="9">
    <mergeCell ref="B1:D1"/>
    <mergeCell ref="C8:D8"/>
    <mergeCell ref="B4:D4"/>
    <mergeCell ref="C13:D13"/>
    <mergeCell ref="C14:D14"/>
    <mergeCell ref="C10:D10"/>
    <mergeCell ref="C12:D12"/>
    <mergeCell ref="B3:D3"/>
    <mergeCell ref="C6:D6"/>
  </mergeCells>
  <phoneticPr fontId="42" type="noConversion"/>
  <pageMargins left="0.75" right="0.75" top="1" bottom="1" header="0.5" footer="0.5"/>
  <pageSetup paperSize="5" orientation="landscape" horizontalDpi="4294967293" verticalDpi="2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actores" enableFormatConditionsCalculation="0">
    <tabColor indexed="11"/>
  </sheetPr>
  <dimension ref="B1:L95"/>
  <sheetViews>
    <sheetView showRowColHeaders="0" workbookViewId="0">
      <selection activeCell="G63" sqref="G63"/>
    </sheetView>
  </sheetViews>
  <sheetFormatPr defaultRowHeight="12.75" x14ac:dyDescent="0.2"/>
  <cols>
    <col min="1" max="1" width="6" customWidth="1"/>
    <col min="2" max="2" width="19.5703125" customWidth="1"/>
    <col min="3" max="3" width="27.28515625" customWidth="1"/>
    <col min="4" max="4" width="10.5703125" customWidth="1"/>
    <col min="5" max="6" width="9.140625" style="2" customWidth="1"/>
  </cols>
  <sheetData>
    <row r="1" spans="2:12" ht="26.25" customHeight="1" thickBot="1" x14ac:dyDescent="0.3">
      <c r="B1" s="186" t="s">
        <v>562</v>
      </c>
      <c r="C1" s="186"/>
      <c r="D1" s="186"/>
      <c r="E1" s="186"/>
      <c r="F1" s="186"/>
      <c r="H1" s="44"/>
      <c r="I1" s="44"/>
      <c r="J1" s="44"/>
      <c r="K1" s="44"/>
    </row>
    <row r="2" spans="2:12" ht="13.5" thickTop="1" x14ac:dyDescent="0.2">
      <c r="B2" s="3"/>
      <c r="C2" s="3"/>
      <c r="D2" s="3"/>
      <c r="E2" s="3"/>
      <c r="F2" s="3"/>
      <c r="H2" s="42"/>
      <c r="I2" s="42"/>
      <c r="J2" s="42"/>
      <c r="K2" s="42"/>
    </row>
    <row r="3" spans="2:12" ht="15" x14ac:dyDescent="0.25">
      <c r="B3" s="31" t="s">
        <v>574</v>
      </c>
      <c r="C3" s="3"/>
      <c r="D3" s="3"/>
      <c r="E3" s="3"/>
      <c r="F3" s="3"/>
      <c r="H3" s="43"/>
      <c r="I3" s="44"/>
      <c r="J3" s="44"/>
      <c r="K3" s="44"/>
    </row>
    <row r="4" spans="2:12" ht="15.75" thickBot="1" x14ac:dyDescent="0.3">
      <c r="B4" s="3"/>
      <c r="C4" s="3"/>
      <c r="D4" s="3"/>
      <c r="E4" s="3"/>
      <c r="F4" s="3"/>
      <c r="H4" s="43"/>
      <c r="I4" s="44"/>
      <c r="J4" s="44"/>
      <c r="K4" s="44"/>
    </row>
    <row r="5" spans="2:12" ht="13.5" thickBot="1" x14ac:dyDescent="0.25">
      <c r="B5" s="3"/>
      <c r="C5" s="3" t="s">
        <v>575</v>
      </c>
      <c r="D5" s="3"/>
      <c r="E5" s="91">
        <v>0.01</v>
      </c>
      <c r="F5" s="10"/>
      <c r="H5" t="s">
        <v>568</v>
      </c>
      <c r="L5" s="28"/>
    </row>
    <row r="6" spans="2:12" ht="13.5" thickBot="1" x14ac:dyDescent="0.25">
      <c r="B6" s="3"/>
      <c r="C6" s="3" t="s">
        <v>576</v>
      </c>
      <c r="D6" s="3"/>
      <c r="E6" s="91">
        <v>0.02</v>
      </c>
      <c r="F6" s="10"/>
      <c r="H6" t="s">
        <v>568</v>
      </c>
    </row>
    <row r="7" spans="2:12" ht="13.5" thickBot="1" x14ac:dyDescent="0.25">
      <c r="B7" s="3"/>
      <c r="C7" s="3" t="s">
        <v>577</v>
      </c>
      <c r="D7" s="3"/>
      <c r="E7" s="91">
        <v>0.03</v>
      </c>
      <c r="F7" s="10"/>
    </row>
    <row r="8" spans="2:12" ht="13.5" thickBot="1" x14ac:dyDescent="0.25">
      <c r="B8" s="3"/>
      <c r="C8" s="51" t="s">
        <v>578</v>
      </c>
      <c r="D8" s="3"/>
      <c r="E8" s="91">
        <v>0.01</v>
      </c>
      <c r="F8" s="10"/>
    </row>
    <row r="9" spans="2:12" x14ac:dyDescent="0.2">
      <c r="B9" s="3"/>
      <c r="C9" s="3"/>
      <c r="D9" s="3"/>
      <c r="E9" s="55"/>
      <c r="F9" s="10"/>
    </row>
    <row r="10" spans="2:12" x14ac:dyDescent="0.2">
      <c r="B10" s="31" t="s">
        <v>579</v>
      </c>
      <c r="C10" s="3"/>
      <c r="D10" s="3"/>
      <c r="E10" s="55"/>
      <c r="F10" s="10"/>
    </row>
    <row r="11" spans="2:12" ht="13.5" thickBot="1" x14ac:dyDescent="0.25">
      <c r="B11" s="3"/>
      <c r="C11" s="3"/>
      <c r="D11" s="3"/>
      <c r="E11" s="55"/>
      <c r="F11" s="10"/>
    </row>
    <row r="12" spans="2:12" ht="13.5" thickBot="1" x14ac:dyDescent="0.25">
      <c r="B12" s="3"/>
      <c r="C12" s="3" t="s">
        <v>580</v>
      </c>
      <c r="D12" s="3"/>
      <c r="E12" s="91">
        <v>0.01</v>
      </c>
      <c r="F12" s="10"/>
    </row>
    <row r="13" spans="2:12" ht="13.5" thickBot="1" x14ac:dyDescent="0.25">
      <c r="B13" s="3"/>
      <c r="C13" s="3" t="s">
        <v>581</v>
      </c>
      <c r="D13" s="3"/>
      <c r="E13" s="91">
        <v>0.01</v>
      </c>
      <c r="F13" s="10"/>
    </row>
    <row r="14" spans="2:12" ht="13.5" thickBot="1" x14ac:dyDescent="0.25">
      <c r="B14" s="3"/>
      <c r="C14" s="3" t="s">
        <v>582</v>
      </c>
      <c r="D14" s="3"/>
      <c r="E14" s="91">
        <v>0.01</v>
      </c>
      <c r="F14" s="10"/>
    </row>
    <row r="15" spans="2:12" ht="13.5" thickBot="1" x14ac:dyDescent="0.25">
      <c r="B15" s="3"/>
      <c r="C15" s="51" t="s">
        <v>583</v>
      </c>
      <c r="D15" s="3"/>
      <c r="E15" s="91">
        <v>0.01</v>
      </c>
      <c r="F15" s="10"/>
    </row>
    <row r="16" spans="2:12" ht="13.5" thickBot="1" x14ac:dyDescent="0.25">
      <c r="B16" s="31"/>
      <c r="C16" s="51" t="s">
        <v>584</v>
      </c>
      <c r="D16" s="32"/>
      <c r="E16" s="91">
        <v>0.01</v>
      </c>
      <c r="F16" s="33"/>
    </row>
    <row r="17" spans="2:7" x14ac:dyDescent="0.2">
      <c r="B17" s="3"/>
      <c r="C17" s="11"/>
      <c r="D17" s="12"/>
      <c r="E17" s="55"/>
      <c r="F17" s="10"/>
    </row>
    <row r="18" spans="2:7" x14ac:dyDescent="0.2">
      <c r="B18" s="31" t="s">
        <v>585</v>
      </c>
      <c r="C18" s="3"/>
      <c r="D18" s="3"/>
      <c r="E18" s="55"/>
      <c r="F18" s="10"/>
    </row>
    <row r="19" spans="2:7" ht="13.5" thickBot="1" x14ac:dyDescent="0.25">
      <c r="B19" s="3"/>
      <c r="C19" s="3"/>
      <c r="D19" s="3"/>
      <c r="E19" s="55"/>
      <c r="F19" s="10"/>
    </row>
    <row r="20" spans="2:7" ht="13.5" thickBot="1" x14ac:dyDescent="0.25">
      <c r="B20" s="34"/>
      <c r="C20" s="52" t="s">
        <v>586</v>
      </c>
      <c r="D20" s="31"/>
      <c r="E20" s="91">
        <v>0.01</v>
      </c>
      <c r="F20" s="35"/>
    </row>
    <row r="21" spans="2:7" ht="13.5" thickBot="1" x14ac:dyDescent="0.25">
      <c r="B21" s="3"/>
      <c r="C21" s="3" t="s">
        <v>587</v>
      </c>
      <c r="D21" s="3"/>
      <c r="E21" s="91">
        <v>0.01</v>
      </c>
      <c r="F21" s="10"/>
    </row>
    <row r="22" spans="2:7" x14ac:dyDescent="0.2">
      <c r="B22" s="31"/>
      <c r="C22" s="3"/>
      <c r="D22" s="3"/>
      <c r="E22" s="92"/>
      <c r="F22" s="10"/>
    </row>
    <row r="23" spans="2:7" x14ac:dyDescent="0.2">
      <c r="B23" s="31" t="s">
        <v>588</v>
      </c>
      <c r="C23" s="3"/>
      <c r="D23" s="3"/>
      <c r="E23" s="92"/>
      <c r="F23" s="10"/>
    </row>
    <row r="24" spans="2:7" ht="13.5" thickBot="1" x14ac:dyDescent="0.25">
      <c r="B24" s="3"/>
      <c r="C24" s="3"/>
      <c r="D24" s="3"/>
      <c r="E24" s="92"/>
      <c r="F24" s="10"/>
    </row>
    <row r="25" spans="2:7" ht="13.5" thickBot="1" x14ac:dyDescent="0.25">
      <c r="B25" s="3"/>
      <c r="C25" s="3" t="s">
        <v>589</v>
      </c>
      <c r="D25" s="3"/>
      <c r="E25" s="91">
        <v>0.01</v>
      </c>
      <c r="F25" s="10"/>
    </row>
    <row r="26" spans="2:7" ht="13.5" thickBot="1" x14ac:dyDescent="0.25">
      <c r="B26" s="3"/>
      <c r="C26" s="3" t="s">
        <v>590</v>
      </c>
      <c r="D26" s="3"/>
      <c r="E26" s="91">
        <v>0.01</v>
      </c>
      <c r="F26" s="10"/>
    </row>
    <row r="27" spans="2:7" x14ac:dyDescent="0.2">
      <c r="B27" s="3"/>
      <c r="C27" s="3"/>
      <c r="D27" s="3"/>
      <c r="E27" s="92"/>
      <c r="F27" s="10"/>
    </row>
    <row r="28" spans="2:7" x14ac:dyDescent="0.2">
      <c r="B28" s="31" t="s">
        <v>591</v>
      </c>
      <c r="C28" s="52"/>
      <c r="D28" s="52"/>
      <c r="E28" s="92"/>
      <c r="F28" s="53"/>
      <c r="G28" s="7"/>
    </row>
    <row r="29" spans="2:7" ht="13.5" thickBot="1" x14ac:dyDescent="0.25">
      <c r="B29" s="52"/>
      <c r="C29" s="52"/>
      <c r="D29" s="52"/>
      <c r="E29" s="92"/>
      <c r="F29" s="53"/>
      <c r="G29" s="7"/>
    </row>
    <row r="30" spans="2:7" ht="13.5" thickBot="1" x14ac:dyDescent="0.25">
      <c r="B30" s="52"/>
      <c r="C30" s="52" t="s">
        <v>592</v>
      </c>
      <c r="D30" s="52"/>
      <c r="E30" s="91">
        <v>0.01</v>
      </c>
      <c r="F30" s="53"/>
      <c r="G30" s="7"/>
    </row>
    <row r="31" spans="2:7" ht="13.5" thickBot="1" x14ac:dyDescent="0.25">
      <c r="B31" s="52"/>
      <c r="C31" s="52" t="s">
        <v>593</v>
      </c>
      <c r="D31" s="52"/>
      <c r="E31" s="91">
        <v>0.01</v>
      </c>
      <c r="F31" s="53"/>
      <c r="G31" s="7"/>
    </row>
    <row r="32" spans="2:7" ht="13.5" thickBot="1" x14ac:dyDescent="0.25">
      <c r="B32" s="7"/>
      <c r="C32" s="7" t="s">
        <v>594</v>
      </c>
      <c r="D32" s="7"/>
      <c r="E32" s="91">
        <v>0.01</v>
      </c>
      <c r="F32" s="54"/>
      <c r="G32" s="7"/>
    </row>
    <row r="33" spans="2:7" ht="13.5" thickBot="1" x14ac:dyDescent="0.25">
      <c r="B33" s="7"/>
      <c r="C33" s="7" t="s">
        <v>595</v>
      </c>
      <c r="D33" s="7"/>
      <c r="E33" s="91">
        <v>0.01</v>
      </c>
      <c r="F33" s="54"/>
      <c r="G33" s="7"/>
    </row>
    <row r="34" spans="2:7" ht="13.5" thickBot="1" x14ac:dyDescent="0.25">
      <c r="B34" s="7"/>
      <c r="C34" s="7" t="s">
        <v>596</v>
      </c>
      <c r="D34" s="7"/>
      <c r="E34" s="91">
        <v>0.01</v>
      </c>
      <c r="F34" s="54"/>
      <c r="G34" s="7"/>
    </row>
    <row r="35" spans="2:7" x14ac:dyDescent="0.2">
      <c r="B35" s="7"/>
      <c r="C35" s="7"/>
      <c r="D35" s="7"/>
      <c r="E35" s="93"/>
      <c r="F35" s="54"/>
      <c r="G35" s="7"/>
    </row>
    <row r="36" spans="2:7" x14ac:dyDescent="0.2">
      <c r="B36" s="17" t="s">
        <v>597</v>
      </c>
      <c r="C36" s="7"/>
      <c r="D36" s="7"/>
      <c r="E36" s="93"/>
      <c r="F36" s="54"/>
      <c r="G36" s="7"/>
    </row>
    <row r="37" spans="2:7" ht="13.5" thickBot="1" x14ac:dyDescent="0.25">
      <c r="B37" s="7"/>
      <c r="C37" s="7"/>
      <c r="D37" s="7"/>
      <c r="E37" s="93"/>
      <c r="F37" s="54"/>
      <c r="G37" s="7"/>
    </row>
    <row r="38" spans="2:7" ht="13.5" thickBot="1" x14ac:dyDescent="0.25">
      <c r="B38" s="7"/>
      <c r="C38" s="7" t="s">
        <v>598</v>
      </c>
      <c r="D38" s="7"/>
      <c r="E38" s="91">
        <v>0.01</v>
      </c>
      <c r="F38" s="54"/>
      <c r="G38" s="7"/>
    </row>
    <row r="39" spans="2:7" ht="13.5" thickBot="1" x14ac:dyDescent="0.25">
      <c r="B39" s="7"/>
      <c r="C39" s="7" t="s">
        <v>599</v>
      </c>
      <c r="D39" s="7"/>
      <c r="E39" s="91">
        <v>0.01</v>
      </c>
      <c r="F39" s="54"/>
      <c r="G39" s="7"/>
    </row>
    <row r="40" spans="2:7" x14ac:dyDescent="0.2">
      <c r="B40" s="7"/>
      <c r="C40" s="7"/>
      <c r="D40" s="7"/>
      <c r="E40" s="93"/>
      <c r="F40" s="54"/>
      <c r="G40" s="7"/>
    </row>
    <row r="41" spans="2:7" x14ac:dyDescent="0.2">
      <c r="B41" s="17" t="s">
        <v>600</v>
      </c>
      <c r="C41" s="7"/>
      <c r="D41" s="7"/>
      <c r="E41" s="93"/>
      <c r="F41" s="54"/>
      <c r="G41" s="7"/>
    </row>
    <row r="42" spans="2:7" ht="13.5" thickBot="1" x14ac:dyDescent="0.25">
      <c r="B42" s="7"/>
      <c r="C42" s="7"/>
      <c r="D42" s="7"/>
      <c r="E42" s="93"/>
      <c r="F42" s="54"/>
      <c r="G42" s="7"/>
    </row>
    <row r="43" spans="2:7" ht="13.5" thickBot="1" x14ac:dyDescent="0.25">
      <c r="B43" s="7"/>
      <c r="C43" s="7" t="s">
        <v>601</v>
      </c>
      <c r="D43" s="7"/>
      <c r="E43" s="91">
        <v>0.01</v>
      </c>
      <c r="F43" s="54"/>
      <c r="G43" s="7"/>
    </row>
    <row r="44" spans="2:7" ht="13.5" thickBot="1" x14ac:dyDescent="0.25">
      <c r="B44" s="7"/>
      <c r="C44" s="7" t="s">
        <v>602</v>
      </c>
      <c r="D44" s="7"/>
      <c r="E44" s="91">
        <v>0.01</v>
      </c>
      <c r="F44" s="54"/>
      <c r="G44" s="7"/>
    </row>
    <row r="45" spans="2:7" ht="13.5" thickBot="1" x14ac:dyDescent="0.25">
      <c r="B45" s="7"/>
      <c r="C45" s="7" t="s">
        <v>603</v>
      </c>
      <c r="D45" s="7"/>
      <c r="E45" s="91">
        <v>0.01</v>
      </c>
      <c r="F45" s="54"/>
      <c r="G45" s="7"/>
    </row>
    <row r="46" spans="2:7" ht="13.5" thickBot="1" x14ac:dyDescent="0.25">
      <c r="B46" s="7"/>
      <c r="C46" s="7"/>
      <c r="D46" s="7"/>
      <c r="E46" s="56"/>
      <c r="F46" s="54"/>
      <c r="G46" s="7"/>
    </row>
    <row r="47" spans="2:7" ht="16.5" thickTop="1" thickBot="1" x14ac:dyDescent="0.3">
      <c r="B47" s="7"/>
      <c r="C47" s="7"/>
      <c r="D47" s="17" t="s">
        <v>559</v>
      </c>
      <c r="E47" s="90">
        <f>SUM(E1:E46)</f>
        <v>0.26000000000000006</v>
      </c>
      <c r="F47" s="54"/>
      <c r="G47" s="7"/>
    </row>
    <row r="48" spans="2:7" ht="13.5" thickTop="1" x14ac:dyDescent="0.2">
      <c r="B48" s="7"/>
      <c r="C48" s="7"/>
      <c r="D48" s="7"/>
      <c r="E48" s="56"/>
      <c r="F48" s="54"/>
      <c r="G48" s="7"/>
    </row>
    <row r="49" spans="2:6" ht="33" customHeight="1" thickBot="1" x14ac:dyDescent="0.25">
      <c r="B49" s="186" t="s">
        <v>563</v>
      </c>
      <c r="C49" s="186"/>
      <c r="D49" s="186"/>
      <c r="E49" s="186"/>
      <c r="F49" s="186"/>
    </row>
    <row r="50" spans="2:6" ht="13.5" thickTop="1" x14ac:dyDescent="0.2"/>
    <row r="51" spans="2:6" x14ac:dyDescent="0.2">
      <c r="B51" s="17" t="s">
        <v>604</v>
      </c>
    </row>
    <row r="52" spans="2:6" ht="13.5" thickBot="1" x14ac:dyDescent="0.25"/>
    <row r="53" spans="2:6" ht="13.5" thickBot="1" x14ac:dyDescent="0.25">
      <c r="C53" t="s">
        <v>605</v>
      </c>
      <c r="E53" s="94">
        <v>1.05</v>
      </c>
    </row>
    <row r="54" spans="2:6" ht="13.5" thickBot="1" x14ac:dyDescent="0.25">
      <c r="C54" t="s">
        <v>606</v>
      </c>
      <c r="E54" s="94">
        <v>1</v>
      </c>
      <c r="F54" s="58"/>
    </row>
    <row r="55" spans="2:6" ht="13.5" thickBot="1" x14ac:dyDescent="0.25">
      <c r="C55" t="s">
        <v>607</v>
      </c>
      <c r="E55" s="94">
        <v>1.75</v>
      </c>
    </row>
    <row r="56" spans="2:6" ht="13.5" thickBot="1" x14ac:dyDescent="0.25">
      <c r="C56" t="s">
        <v>608</v>
      </c>
      <c r="E56" s="94">
        <v>3.15</v>
      </c>
    </row>
    <row r="57" spans="2:6" ht="13.5" thickBot="1" x14ac:dyDescent="0.25">
      <c r="C57" t="s">
        <v>609</v>
      </c>
      <c r="E57" s="94">
        <v>7.5880000000000001</v>
      </c>
    </row>
    <row r="58" spans="2:6" ht="13.5" thickBot="1" x14ac:dyDescent="0.25">
      <c r="C58" t="s">
        <v>610</v>
      </c>
      <c r="E58" s="94">
        <v>1</v>
      </c>
    </row>
    <row r="59" spans="2:6" ht="13.5" thickBot="1" x14ac:dyDescent="0.25">
      <c r="C59" t="s">
        <v>611</v>
      </c>
      <c r="E59" s="94">
        <v>30.2</v>
      </c>
    </row>
    <row r="60" spans="2:6" ht="13.5" thickBot="1" x14ac:dyDescent="0.25">
      <c r="C60" t="s">
        <v>612</v>
      </c>
      <c r="E60" s="94">
        <v>13.9</v>
      </c>
    </row>
    <row r="61" spans="2:6" ht="13.5" thickBot="1" x14ac:dyDescent="0.25">
      <c r="B61" s="48">
        <f>SUM(E53:E61)</f>
        <v>65.638000000000005</v>
      </c>
      <c r="C61" t="s">
        <v>613</v>
      </c>
      <c r="E61" s="94">
        <v>6</v>
      </c>
    </row>
    <row r="62" spans="2:6" x14ac:dyDescent="0.2">
      <c r="E62" s="95"/>
    </row>
    <row r="63" spans="2:6" x14ac:dyDescent="0.2">
      <c r="B63" s="17" t="s">
        <v>614</v>
      </c>
      <c r="E63" s="95"/>
    </row>
    <row r="64" spans="2:6" ht="13.5" thickBot="1" x14ac:dyDescent="0.25">
      <c r="E64" s="95"/>
    </row>
    <row r="65" spans="2:6" ht="13.5" thickBot="1" x14ac:dyDescent="0.25">
      <c r="C65" t="s">
        <v>615</v>
      </c>
      <c r="E65" s="94">
        <v>365.25</v>
      </c>
    </row>
    <row r="66" spans="2:6" ht="13.5" thickBot="1" x14ac:dyDescent="0.25">
      <c r="C66" t="s">
        <v>616</v>
      </c>
      <c r="E66" s="94">
        <v>1.5</v>
      </c>
    </row>
    <row r="67" spans="2:6" ht="13.5" thickBot="1" x14ac:dyDescent="0.25">
      <c r="C67" t="s">
        <v>617</v>
      </c>
      <c r="E67" s="94">
        <v>15</v>
      </c>
    </row>
    <row r="68" spans="2:6" ht="13.5" thickBot="1" x14ac:dyDescent="0.25">
      <c r="C68" t="s">
        <v>483</v>
      </c>
      <c r="E68" s="94">
        <v>0</v>
      </c>
    </row>
    <row r="69" spans="2:6" ht="13.5" thickBot="1" x14ac:dyDescent="0.25">
      <c r="C69" t="s">
        <v>484</v>
      </c>
      <c r="E69" s="94">
        <v>0</v>
      </c>
    </row>
    <row r="70" spans="2:6" ht="13.5" thickBot="1" x14ac:dyDescent="0.25">
      <c r="C70" t="s">
        <v>485</v>
      </c>
      <c r="E70" s="94">
        <v>0.25</v>
      </c>
    </row>
    <row r="71" spans="2:6" ht="13.5" thickBot="1" x14ac:dyDescent="0.25">
      <c r="B71" s="89">
        <f>SUM(E65:E71)</f>
        <v>412.2</v>
      </c>
      <c r="C71" t="s">
        <v>486</v>
      </c>
      <c r="E71" s="94">
        <v>30.2</v>
      </c>
    </row>
    <row r="72" spans="2:6" x14ac:dyDescent="0.2">
      <c r="E72" s="95"/>
    </row>
    <row r="73" spans="2:6" x14ac:dyDescent="0.2">
      <c r="B73" s="17" t="s">
        <v>487</v>
      </c>
      <c r="E73" s="95"/>
    </row>
    <row r="74" spans="2:6" ht="13.5" thickBot="1" x14ac:dyDescent="0.25">
      <c r="E74" s="95"/>
    </row>
    <row r="75" spans="2:6" ht="13.5" thickBot="1" x14ac:dyDescent="0.25">
      <c r="C75" t="s">
        <v>615</v>
      </c>
      <c r="E75" s="94">
        <v>365.25</v>
      </c>
      <c r="F75" s="2" t="s">
        <v>568</v>
      </c>
    </row>
    <row r="76" spans="2:6" x14ac:dyDescent="0.2">
      <c r="E76" s="95"/>
    </row>
    <row r="77" spans="2:6" x14ac:dyDescent="0.2">
      <c r="B77" s="17" t="s">
        <v>488</v>
      </c>
      <c r="E77" s="95"/>
    </row>
    <row r="78" spans="2:6" ht="13.5" thickBot="1" x14ac:dyDescent="0.25">
      <c r="E78" s="95"/>
    </row>
    <row r="79" spans="2:6" ht="13.5" thickBot="1" x14ac:dyDescent="0.25">
      <c r="C79" t="s">
        <v>489</v>
      </c>
      <c r="E79" s="94">
        <v>52</v>
      </c>
    </row>
    <row r="80" spans="2:6" ht="13.5" thickBot="1" x14ac:dyDescent="0.25">
      <c r="C80" t="s">
        <v>490</v>
      </c>
      <c r="E80" s="94">
        <v>7.17</v>
      </c>
    </row>
    <row r="81" spans="2:5" ht="13.5" thickBot="1" x14ac:dyDescent="0.25">
      <c r="C81" t="s">
        <v>491</v>
      </c>
      <c r="E81" s="94">
        <v>5</v>
      </c>
    </row>
    <row r="82" spans="2:5" ht="13.5" thickBot="1" x14ac:dyDescent="0.25">
      <c r="C82" t="s">
        <v>492</v>
      </c>
      <c r="E82" s="94">
        <v>4</v>
      </c>
    </row>
    <row r="83" spans="2:5" ht="13.5" thickBot="1" x14ac:dyDescent="0.25">
      <c r="C83" t="s">
        <v>493</v>
      </c>
      <c r="E83" s="94">
        <v>6</v>
      </c>
    </row>
    <row r="84" spans="2:5" ht="13.5" thickBot="1" x14ac:dyDescent="0.25">
      <c r="C84" t="s">
        <v>494</v>
      </c>
      <c r="E84" s="94">
        <v>4</v>
      </c>
    </row>
    <row r="85" spans="2:5" ht="13.5" thickBot="1" x14ac:dyDescent="0.25">
      <c r="C85" t="s">
        <v>495</v>
      </c>
      <c r="E85" s="94">
        <v>5</v>
      </c>
    </row>
    <row r="86" spans="2:5" x14ac:dyDescent="0.2">
      <c r="E86" s="57"/>
    </row>
    <row r="87" spans="2:5" ht="13.5" thickBot="1" x14ac:dyDescent="0.25">
      <c r="B87" s="17" t="s">
        <v>496</v>
      </c>
      <c r="E87" s="57"/>
    </row>
    <row r="88" spans="2:5" ht="13.5" thickBot="1" x14ac:dyDescent="0.25">
      <c r="C88" t="s">
        <v>497</v>
      </c>
      <c r="E88" s="87">
        <f>E75-SUM(E79:E85)</f>
        <v>282.08</v>
      </c>
    </row>
    <row r="89" spans="2:5" ht="13.5" thickBot="1" x14ac:dyDescent="0.25">
      <c r="C89" t="s">
        <v>498</v>
      </c>
      <c r="E89" s="87">
        <f>B71/E88</f>
        <v>1.4612875779920591</v>
      </c>
    </row>
    <row r="90" spans="2:5" ht="13.5" thickBot="1" x14ac:dyDescent="0.25">
      <c r="C90" t="s">
        <v>499</v>
      </c>
      <c r="E90" s="87">
        <f>E89*E59</f>
        <v>44.130884855360186</v>
      </c>
    </row>
    <row r="91" spans="2:5" ht="13.5" thickBot="1" x14ac:dyDescent="0.25">
      <c r="B91" s="48">
        <f>E89+B61*E89/100-E89*7/100</f>
        <v>2.3181573879750426</v>
      </c>
      <c r="C91" s="17"/>
      <c r="E91" s="88"/>
    </row>
    <row r="92" spans="2:5" ht="14.25" thickTop="1" thickBot="1" x14ac:dyDescent="0.25">
      <c r="E92" s="57"/>
    </row>
    <row r="93" spans="2:5" ht="16.5" thickTop="1" thickBot="1" x14ac:dyDescent="0.3">
      <c r="C93" s="17" t="s">
        <v>500</v>
      </c>
      <c r="E93" s="90">
        <f>B91</f>
        <v>2.3181573879750426</v>
      </c>
    </row>
    <row r="94" spans="2:5" ht="13.5" thickTop="1" x14ac:dyDescent="0.2"/>
    <row r="95" spans="2:5" x14ac:dyDescent="0.2">
      <c r="D95" s="17"/>
    </row>
  </sheetData>
  <mergeCells count="2">
    <mergeCell ref="B1:F1"/>
    <mergeCell ref="B49:F49"/>
  </mergeCells>
  <phoneticPr fontId="42" type="noConversion"/>
  <dataValidations xWindow="1086" yWindow="47" count="6">
    <dataValidation type="decimal" operator="greaterThan" allowBlank="1" showInputMessage="1" showErrorMessage="1" errorTitle="Que intenta Hacer !!" error="Este Factor deSalario Real es Calculado NO inserte ningun Valor directamente en esta Celda!" promptTitle="Factor de Salario Real" prompt="No cambie este Valor, Haga Click en los datos parciales para que se actualice este valor automaticamente." sqref="E93">
      <formula1>1</formula1>
    </dataValidation>
    <dataValidation type="decimal" operator="greaterThan" showInputMessage="1" showErrorMessage="1" errorTitle="No alfabetico" error="Debe de ser mayor de Cero." promptTitle="Factor de Salario Real" prompt="Deacuredo a las condiciones de trabajo del trabajador, indique los factores que corresponden." sqref="E75 E53">
      <formula1>0</formula1>
    </dataValidation>
    <dataValidation type="decimal" operator="notEqual" allowBlank="1" showInputMessage="1" showErrorMessage="1" errorTitle="! No lo cambie !" error="No cambie este valor" promptTitle="Dias Trabajados anualmente" prompt="estos dias trabajados son los reales" sqref="E88">
      <formula1>0</formula1>
    </dataValidation>
    <dataValidation errorStyle="information" allowBlank="1" showInputMessage="1" showErrorMessage="1" promptTitle="Factor Salario Base Integrado" prompt="Es la relacion de los dias Pagados y los dias trabajados, no cambie este valor, esta celda contiene una formula." sqref="E89"/>
    <dataValidation type="decimal" operator="lessThan" allowBlank="1" showInputMessage="1" showErrorMessage="1" errorTitle="Que intenta Hacer !!" error="Este Factor de Indirectos es Calculado no inserte ningun Valor directamente en esta Celda!" promptTitle="Factor de Indirectos" prompt="No cambie este Valor, este valor es automaticamente calculado es la suma de los Valores de los renglones superiores." sqref="E47">
      <formula1>0</formula1>
    </dataValidation>
    <dataValidation type="decimal" allowBlank="1" showInputMessage="1" showErrorMessage="1" errorTitle="Factor de Indirecto" error="Este Factor debe de ser menos de 1 porque es en valor absoluto." promptTitle="Factor de Indirectos" prompt="Cambie la informacion para el Calculo del Factor de acuerdo a sus condiciones de Obra." sqref="E5:E46 E48">
      <formula1>0.001</formula1>
      <formula2>0.77</formula2>
    </dataValidation>
  </dataValidations>
  <pageMargins left="0.75" right="0.75" top="1" bottom="1" header="0.5" footer="0.5"/>
  <pageSetup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Mano" enableFormatConditionsCalculation="0">
    <tabColor indexed="31"/>
  </sheetPr>
  <dimension ref="A1:H22"/>
  <sheetViews>
    <sheetView showRowColHeaders="0" workbookViewId="0">
      <selection sqref="A1:C1"/>
    </sheetView>
  </sheetViews>
  <sheetFormatPr defaultRowHeight="12.75" x14ac:dyDescent="0.2"/>
  <cols>
    <col min="1" max="1" width="25.5703125" customWidth="1"/>
    <col min="2" max="2" width="9.140625" style="1" customWidth="1"/>
    <col min="3" max="3" width="49.7109375" customWidth="1"/>
    <col min="5" max="5" width="10.5703125" customWidth="1"/>
  </cols>
  <sheetData>
    <row r="1" spans="1:8" ht="48" customHeight="1" thickBot="1" x14ac:dyDescent="0.4">
      <c r="A1" s="187" t="s">
        <v>554</v>
      </c>
      <c r="B1" s="188"/>
      <c r="C1" s="188"/>
    </row>
    <row r="2" spans="1:8" ht="13.5" thickTop="1" x14ac:dyDescent="0.2">
      <c r="A2" s="37"/>
      <c r="B2" s="37"/>
      <c r="C2" s="37"/>
      <c r="D2" s="40"/>
      <c r="E2" s="47" t="s">
        <v>523</v>
      </c>
      <c r="F2" s="41"/>
      <c r="G2" s="41"/>
      <c r="H2" s="41"/>
    </row>
    <row r="3" spans="1:8" ht="24" customHeight="1" x14ac:dyDescent="0.3">
      <c r="A3" s="189" t="s">
        <v>556</v>
      </c>
      <c r="B3" s="189"/>
      <c r="C3" s="189"/>
      <c r="D3" s="40"/>
      <c r="E3" s="47" t="s">
        <v>522</v>
      </c>
    </row>
    <row r="4" spans="1:8" ht="13.5" thickBot="1" x14ac:dyDescent="0.25">
      <c r="A4" s="37"/>
      <c r="B4" s="37"/>
      <c r="C4" s="37"/>
      <c r="E4" s="80">
        <v>2</v>
      </c>
    </row>
    <row r="5" spans="1:8" ht="15.75" thickTop="1" thickBot="1" x14ac:dyDescent="0.25">
      <c r="A5" s="49" t="s">
        <v>536</v>
      </c>
      <c r="B5" s="170">
        <v>3</v>
      </c>
      <c r="C5" s="37"/>
      <c r="D5" s="40"/>
      <c r="E5" s="80">
        <v>3</v>
      </c>
    </row>
    <row r="6" spans="1:8" ht="14.25" thickTop="1" thickBot="1" x14ac:dyDescent="0.25">
      <c r="D6" s="40"/>
      <c r="E6" s="80">
        <v>3.5</v>
      </c>
    </row>
    <row r="7" spans="1:8" ht="15.75" customHeight="1" thickTop="1" thickBot="1" x14ac:dyDescent="0.25">
      <c r="A7" s="49" t="s">
        <v>537</v>
      </c>
      <c r="B7" s="170">
        <f>FacInd!E47</f>
        <v>0.26000000000000006</v>
      </c>
      <c r="D7" s="40"/>
      <c r="E7" s="80">
        <v>4</v>
      </c>
    </row>
    <row r="8" spans="1:8" ht="14.25" thickTop="1" thickBot="1" x14ac:dyDescent="0.25">
      <c r="D8" s="40"/>
      <c r="E8" s="80">
        <v>4.5</v>
      </c>
    </row>
    <row r="9" spans="1:8" ht="15.75" thickTop="1" thickBot="1" x14ac:dyDescent="0.25">
      <c r="A9" s="49" t="s">
        <v>555</v>
      </c>
      <c r="B9" s="170">
        <f>FacInd!E93</f>
        <v>2.3181573879750426</v>
      </c>
      <c r="D9" s="40"/>
      <c r="E9" s="80">
        <v>5</v>
      </c>
    </row>
    <row r="10" spans="1:8" ht="13.5" thickTop="1" x14ac:dyDescent="0.2">
      <c r="E10" s="80">
        <v>5.5</v>
      </c>
    </row>
    <row r="11" spans="1:8" x14ac:dyDescent="0.2">
      <c r="D11" s="40"/>
      <c r="E11" s="80">
        <v>6</v>
      </c>
    </row>
    <row r="12" spans="1:8" ht="13.5" thickBot="1" x14ac:dyDescent="0.25">
      <c r="A12" s="23"/>
      <c r="B12" s="24"/>
      <c r="C12" s="23"/>
      <c r="D12" s="40"/>
      <c r="E12" s="48"/>
    </row>
    <row r="13" spans="1:8" x14ac:dyDescent="0.2">
      <c r="C13" s="39" t="s">
        <v>533</v>
      </c>
    </row>
    <row r="14" spans="1:8" ht="24" customHeight="1" x14ac:dyDescent="0.4">
      <c r="A14" s="190" t="s">
        <v>542</v>
      </c>
      <c r="B14" s="191"/>
      <c r="C14" s="191"/>
      <c r="D14" s="103"/>
      <c r="E14" s="104"/>
      <c r="F14" s="104"/>
      <c r="G14" s="105"/>
    </row>
    <row r="15" spans="1:8" ht="13.5" thickBot="1" x14ac:dyDescent="0.25">
      <c r="D15" s="106"/>
      <c r="E15" s="107"/>
      <c r="F15" s="107"/>
      <c r="G15" s="108"/>
    </row>
    <row r="16" spans="1:8" ht="22.5" customHeight="1" thickTop="1" thickBot="1" x14ac:dyDescent="0.4">
      <c r="A16" s="38" t="s">
        <v>545</v>
      </c>
      <c r="C16" s="169" t="s">
        <v>518</v>
      </c>
      <c r="D16" s="109"/>
      <c r="E16" s="110"/>
      <c r="F16" s="110"/>
      <c r="G16" s="110"/>
      <c r="H16" s="105"/>
    </row>
    <row r="17" spans="1:8" ht="20.25" customHeight="1" thickTop="1" thickBot="1" x14ac:dyDescent="0.25">
      <c r="A17" s="38" t="s">
        <v>543</v>
      </c>
      <c r="C17" s="169" t="s">
        <v>541</v>
      </c>
      <c r="D17" s="111"/>
      <c r="E17" s="110"/>
      <c r="F17" s="110"/>
      <c r="G17" s="110"/>
      <c r="H17" s="108"/>
    </row>
    <row r="18" spans="1:8" ht="21.75" customHeight="1" thickTop="1" thickBot="1" x14ac:dyDescent="0.25">
      <c r="A18" s="38" t="s">
        <v>546</v>
      </c>
      <c r="C18" s="169" t="s">
        <v>520</v>
      </c>
      <c r="D18" s="111"/>
      <c r="E18" s="110"/>
      <c r="F18" s="110"/>
      <c r="G18" s="110"/>
      <c r="H18" s="108"/>
    </row>
    <row r="19" spans="1:8" ht="23.25" customHeight="1" thickTop="1" thickBot="1" x14ac:dyDescent="0.25">
      <c r="A19" s="38" t="s">
        <v>547</v>
      </c>
      <c r="C19" s="169" t="s">
        <v>627</v>
      </c>
      <c r="D19" s="111"/>
      <c r="E19" s="110"/>
      <c r="F19" s="110"/>
      <c r="G19" s="110"/>
      <c r="H19" s="114"/>
    </row>
    <row r="20" spans="1:8" ht="13.5" thickTop="1" x14ac:dyDescent="0.2">
      <c r="D20" s="112"/>
      <c r="E20" s="113"/>
      <c r="F20" s="113"/>
      <c r="G20" s="114"/>
    </row>
    <row r="22" spans="1:8" ht="13.5" thickBot="1" x14ac:dyDescent="0.25">
      <c r="A22" s="23"/>
      <c r="B22" s="24"/>
      <c r="C22" s="23"/>
    </row>
  </sheetData>
  <mergeCells count="3">
    <mergeCell ref="A1:C1"/>
    <mergeCell ref="A3:C3"/>
    <mergeCell ref="A14:C14"/>
  </mergeCells>
  <phoneticPr fontId="42" type="noConversion"/>
  <dataValidations xWindow="213" yWindow="280" count="7">
    <dataValidation showInputMessage="1" showErrorMessage="1" errorTitle="Factor de Herramienta" error="Los Valores tienen que ser Numericos si Ud. los cambio  por accidente y no sabe como reponerlos siga estas instrucciones: Solo haga click en la Drop down y elija uno de ellos." promptTitle="Factor de Herramienta" prompt="Elija un Factor de Herramienta este se aplicara como porcentaje sobre la Obra de Mano, el Valor debe de ser absoluto." sqref="B5"/>
    <dataValidation errorStyle="warning" allowBlank="1" showInputMessage="1" showErrorMessage="1" errorTitle="No se le olvide !" error="No se le olvide incluir el Nombre de su Cliente, para la identificacion de su Presupuesto" promptTitle="Identificacion de su Cliente" prompt="Escriba el Nombre de su Cliente al cual le presentara el Presupuesto" sqref="C16"/>
    <dataValidation type="decimal" operator="lessThan" showInputMessage="1" showErrorMessage="1" errorTitle="Lo va Ha modificar ?" error="Le recomendamos no lo modifique directamente, mejor calculelo en la Hoha de Indirectos." promptTitle="Factor de Indirectos" prompt="Este es factor de Indirectos y Utilidad el cual es calculado en la Hoja denominada &quot;FacInd&quot; no lo inserte directamente con su teclado debera ser calculado en la Hoha mencionada." sqref="B7">
      <formula1>0</formula1>
    </dataValidation>
    <dataValidation allowBlank="1" showInputMessage="1" showErrorMessage="1" promptTitle="Identificacion de Su Obra" prompt="Escriba el nombre de su Obra" sqref="C17"/>
    <dataValidation type="decimal" operator="lessThan" allowBlank="1" showInputMessage="1" showErrorMessage="1" errorTitle="Factor de Salario Real" error="Le recomendamos No lo modifique directamente aqui en la celda, mejor calculelo en la Hoja FacInd." promptTitle="Fac. Salario Real" prompt="Este Factor de Salario Real es el Factor que se aplica a la Obra de Mano Nominal para hacerla Real.debe de ser absoluto." sqref="B9">
      <formula1>0</formula1>
    </dataValidation>
    <dataValidation allowBlank="1" showInputMessage="1" showErrorMessage="1" promptTitle="Localizacion de su Obra " prompt="Escriba la localizacion del lugar donde se realizaran los trabajos." sqref="C18"/>
    <dataValidation allowBlank="1" showInputMessage="1" showErrorMessage="1" promptTitle="Escriba el Nombre de Ud." prompt="Escriba el Nombre de Ud. o si es Contratista o Empresa escriba su denominacion Social." sqref="C19"/>
  </dataValidations>
  <pageMargins left="0.75" right="0.75" top="1" bottom="1" header="0.5" footer="0.5"/>
  <pageSetup orientation="portrait" horizontalDpi="4294967293"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enableFormatConditionsCalculation="0">
    <tabColor indexed="47"/>
  </sheetPr>
  <dimension ref="A1:AW164"/>
  <sheetViews>
    <sheetView showRowColHeaders="0" zoomScale="120" workbookViewId="0">
      <selection activeCell="K5" sqref="K5"/>
    </sheetView>
  </sheetViews>
  <sheetFormatPr defaultRowHeight="12.75" x14ac:dyDescent="0.2"/>
  <cols>
    <col min="1" max="1" width="12.7109375" customWidth="1"/>
    <col min="2" max="2" width="36.7109375" customWidth="1"/>
    <col min="3" max="3" width="10.7109375" customWidth="1"/>
    <col min="4" max="4" width="18.7109375" customWidth="1"/>
  </cols>
  <sheetData>
    <row r="1" spans="1:49" ht="36" customHeight="1" x14ac:dyDescent="0.25">
      <c r="A1" s="45" t="s">
        <v>544</v>
      </c>
      <c r="B1" s="45" t="s">
        <v>566</v>
      </c>
      <c r="C1" s="45" t="s">
        <v>558</v>
      </c>
      <c r="D1" s="46" t="s">
        <v>534</v>
      </c>
      <c r="E1" s="192" t="s">
        <v>504</v>
      </c>
      <c r="F1" s="193"/>
      <c r="G1" s="193"/>
      <c r="I1" s="97">
        <v>1</v>
      </c>
      <c r="J1" s="97">
        <v>0.95</v>
      </c>
      <c r="K1" s="97">
        <v>0.9</v>
      </c>
      <c r="L1" s="97">
        <v>0.85</v>
      </c>
      <c r="M1" s="97">
        <v>0.8</v>
      </c>
      <c r="N1" s="97">
        <v>0.75</v>
      </c>
      <c r="O1" s="97">
        <v>0.7</v>
      </c>
      <c r="P1" s="97">
        <v>0.65</v>
      </c>
      <c r="Q1" s="97">
        <v>0.6</v>
      </c>
      <c r="R1" s="97">
        <v>0.55000000000000004</v>
      </c>
      <c r="S1" s="97">
        <v>0.5</v>
      </c>
      <c r="T1" s="97">
        <v>0.45</v>
      </c>
      <c r="U1" s="97">
        <v>0.39999999999999902</v>
      </c>
      <c r="V1" s="97">
        <v>0.34999999999999898</v>
      </c>
      <c r="W1" s="97">
        <v>0.29999999999999899</v>
      </c>
      <c r="X1" s="97">
        <v>0.249999999999999</v>
      </c>
      <c r="Y1" s="97">
        <v>0.19999999999999901</v>
      </c>
      <c r="Z1" s="97">
        <v>0.149999999999999</v>
      </c>
      <c r="AA1" s="97">
        <v>9.9999999999999006E-2</v>
      </c>
      <c r="AB1" s="97">
        <v>4.9999999999998997E-2</v>
      </c>
      <c r="AC1" s="97">
        <v>0</v>
      </c>
      <c r="AD1" s="97">
        <v>-0.05</v>
      </c>
      <c r="AE1" s="97">
        <v>-0.1</v>
      </c>
      <c r="AF1" s="97">
        <v>-0.15</v>
      </c>
      <c r="AG1" s="97">
        <v>-0.2</v>
      </c>
      <c r="AH1" s="97">
        <v>-0.25</v>
      </c>
      <c r="AI1" s="97">
        <v>-0.3</v>
      </c>
      <c r="AJ1" s="97">
        <v>-0.35</v>
      </c>
      <c r="AK1" s="97">
        <v>-0.4</v>
      </c>
      <c r="AL1" s="97">
        <v>-0.45</v>
      </c>
      <c r="AM1" s="97">
        <v>-0.5</v>
      </c>
      <c r="AN1" s="97">
        <v>-0.55000000000000004</v>
      </c>
      <c r="AO1" s="97">
        <v>-0.6</v>
      </c>
      <c r="AP1" s="97">
        <v>-0.65</v>
      </c>
      <c r="AQ1" s="97">
        <v>-0.7</v>
      </c>
      <c r="AR1" s="97">
        <v>-0.75</v>
      </c>
      <c r="AS1" s="97">
        <v>-0.8</v>
      </c>
      <c r="AT1" s="97">
        <v>-0.85</v>
      </c>
      <c r="AU1" s="97">
        <v>-0.9</v>
      </c>
      <c r="AV1" s="97">
        <v>-0.95</v>
      </c>
      <c r="AW1" s="97">
        <v>-1</v>
      </c>
    </row>
    <row r="2" spans="1:49" ht="13.5" x14ac:dyDescent="0.25">
      <c r="A2" s="124" t="s">
        <v>885</v>
      </c>
      <c r="B2" s="125" t="s">
        <v>298</v>
      </c>
      <c r="C2" s="123" t="s">
        <v>679</v>
      </c>
      <c r="D2" s="125">
        <v>44.05</v>
      </c>
      <c r="I2" s="97">
        <v>1</v>
      </c>
      <c r="J2" s="97">
        <v>0.95</v>
      </c>
      <c r="K2" s="97">
        <v>0.9</v>
      </c>
      <c r="L2" s="97">
        <v>0.85</v>
      </c>
      <c r="M2" s="97">
        <v>0.8</v>
      </c>
      <c r="N2" s="97">
        <v>0.75</v>
      </c>
      <c r="O2" s="97">
        <v>0.7</v>
      </c>
      <c r="P2" s="97">
        <v>0.65</v>
      </c>
      <c r="Q2" s="97">
        <v>0.6</v>
      </c>
      <c r="R2" s="97">
        <v>0.55000000000000004</v>
      </c>
      <c r="S2" s="97">
        <v>0.5</v>
      </c>
      <c r="T2" s="97">
        <v>0.45</v>
      </c>
      <c r="U2" s="97">
        <v>0.39999999999999902</v>
      </c>
      <c r="V2" s="97">
        <v>0.34999999999999898</v>
      </c>
      <c r="W2" s="97">
        <v>0.29999999999999899</v>
      </c>
      <c r="X2" s="97">
        <v>0.249999999999999</v>
      </c>
      <c r="Y2" s="97">
        <v>0.19999999999999901</v>
      </c>
      <c r="Z2" s="97">
        <v>0.149999999999999</v>
      </c>
      <c r="AA2" s="97">
        <v>9.9999999999999006E-2</v>
      </c>
      <c r="AB2" s="97">
        <v>4.9999999999998997E-2</v>
      </c>
      <c r="AC2" s="97">
        <v>0</v>
      </c>
      <c r="AD2" s="97">
        <v>-0.05</v>
      </c>
      <c r="AE2" s="97">
        <v>-0.1</v>
      </c>
      <c r="AF2" s="97">
        <v>-0.15</v>
      </c>
      <c r="AG2" s="97">
        <v>-0.2</v>
      </c>
      <c r="AH2" s="97">
        <v>-0.25</v>
      </c>
      <c r="AI2" s="97">
        <v>-0.3</v>
      </c>
      <c r="AJ2" s="97">
        <v>-0.35</v>
      </c>
      <c r="AK2" s="97">
        <v>-0.4</v>
      </c>
      <c r="AL2" s="97">
        <v>-0.45</v>
      </c>
      <c r="AM2" s="97">
        <v>-0.5</v>
      </c>
      <c r="AN2" s="97">
        <v>-0.55000000000000004</v>
      </c>
      <c r="AO2" s="97">
        <v>-0.6</v>
      </c>
      <c r="AP2" s="97">
        <v>-0.65</v>
      </c>
      <c r="AQ2" s="97">
        <v>-0.7</v>
      </c>
      <c r="AR2" s="97">
        <v>-0.75</v>
      </c>
      <c r="AS2" s="97">
        <v>-0.8</v>
      </c>
      <c r="AT2" s="97">
        <v>-0.85</v>
      </c>
      <c r="AU2" s="97">
        <v>-0.9</v>
      </c>
      <c r="AV2" s="97">
        <v>-0.95</v>
      </c>
      <c r="AW2" s="97">
        <v>-1</v>
      </c>
    </row>
    <row r="3" spans="1:49" ht="13.5" x14ac:dyDescent="0.25">
      <c r="A3" s="124" t="s">
        <v>886</v>
      </c>
      <c r="B3" s="125" t="s">
        <v>725</v>
      </c>
      <c r="C3" s="123" t="s">
        <v>679</v>
      </c>
      <c r="D3" s="126">
        <v>44.05</v>
      </c>
      <c r="J3" s="97"/>
    </row>
    <row r="4" spans="1:49" ht="13.5" x14ac:dyDescent="0.25">
      <c r="A4" s="124" t="s">
        <v>887</v>
      </c>
      <c r="B4" s="125" t="s">
        <v>726</v>
      </c>
      <c r="C4" s="123" t="s">
        <v>679</v>
      </c>
      <c r="D4" s="126">
        <v>44.05</v>
      </c>
      <c r="J4" s="97"/>
    </row>
    <row r="5" spans="1:49" ht="13.5" x14ac:dyDescent="0.25">
      <c r="A5" s="124" t="s">
        <v>888</v>
      </c>
      <c r="B5" s="125" t="s">
        <v>727</v>
      </c>
      <c r="C5" s="123" t="s">
        <v>679</v>
      </c>
      <c r="D5" s="126">
        <v>44.05</v>
      </c>
      <c r="J5" s="97"/>
    </row>
    <row r="6" spans="1:49" ht="13.5" x14ac:dyDescent="0.25">
      <c r="A6" s="124" t="s">
        <v>889</v>
      </c>
      <c r="B6" s="125" t="s">
        <v>728</v>
      </c>
      <c r="C6" s="123" t="s">
        <v>679</v>
      </c>
      <c r="D6" s="126">
        <v>44.05</v>
      </c>
      <c r="J6" s="97"/>
    </row>
    <row r="7" spans="1:49" ht="13.5" x14ac:dyDescent="0.25">
      <c r="A7" s="124" t="s">
        <v>890</v>
      </c>
      <c r="B7" s="125" t="s">
        <v>729</v>
      </c>
      <c r="C7" s="123" t="s">
        <v>679</v>
      </c>
      <c r="D7" s="126">
        <v>46.89</v>
      </c>
      <c r="J7" s="97"/>
    </row>
    <row r="8" spans="1:49" ht="13.5" x14ac:dyDescent="0.25">
      <c r="A8" s="124" t="s">
        <v>891</v>
      </c>
      <c r="B8" s="125" t="s">
        <v>730</v>
      </c>
      <c r="C8" s="123" t="s">
        <v>679</v>
      </c>
      <c r="D8" s="126">
        <v>46.89</v>
      </c>
      <c r="J8" s="97"/>
    </row>
    <row r="9" spans="1:49" ht="13.5" x14ac:dyDescent="0.25">
      <c r="A9" s="124" t="s">
        <v>892</v>
      </c>
      <c r="B9" s="125" t="s">
        <v>731</v>
      </c>
      <c r="C9" s="123" t="s">
        <v>679</v>
      </c>
      <c r="D9" s="126">
        <v>46.89</v>
      </c>
      <c r="J9" s="97"/>
    </row>
    <row r="10" spans="1:49" ht="13.5" x14ac:dyDescent="0.25">
      <c r="A10" s="124" t="s">
        <v>893</v>
      </c>
      <c r="B10" s="125" t="s">
        <v>732</v>
      </c>
      <c r="C10" s="123" t="s">
        <v>679</v>
      </c>
      <c r="D10" s="126">
        <v>46.89</v>
      </c>
      <c r="J10" s="97"/>
    </row>
    <row r="11" spans="1:49" ht="13.5" x14ac:dyDescent="0.25">
      <c r="A11" s="124" t="s">
        <v>894</v>
      </c>
      <c r="B11" s="125" t="s">
        <v>733</v>
      </c>
      <c r="C11" s="123" t="s">
        <v>679</v>
      </c>
      <c r="D11" s="126">
        <v>46.89</v>
      </c>
      <c r="J11" s="97"/>
    </row>
    <row r="12" spans="1:49" ht="13.5" x14ac:dyDescent="0.25">
      <c r="A12" s="124" t="s">
        <v>895</v>
      </c>
      <c r="B12" s="125" t="s">
        <v>734</v>
      </c>
      <c r="C12" s="123" t="s">
        <v>679</v>
      </c>
      <c r="D12" s="126">
        <v>46.89</v>
      </c>
      <c r="J12" s="97"/>
    </row>
    <row r="13" spans="1:49" ht="13.5" x14ac:dyDescent="0.25">
      <c r="A13" s="124" t="s">
        <v>896</v>
      </c>
      <c r="B13" s="125" t="s">
        <v>735</v>
      </c>
      <c r="C13" s="123" t="s">
        <v>679</v>
      </c>
      <c r="D13" s="126">
        <v>46.89</v>
      </c>
      <c r="J13" s="97"/>
    </row>
    <row r="14" spans="1:49" ht="13.5" x14ac:dyDescent="0.25">
      <c r="A14" s="124" t="s">
        <v>897</v>
      </c>
      <c r="B14" s="125" t="s">
        <v>736</v>
      </c>
      <c r="C14" s="123" t="s">
        <v>679</v>
      </c>
      <c r="D14" s="126">
        <v>46.89</v>
      </c>
      <c r="J14" s="97"/>
    </row>
    <row r="15" spans="1:49" ht="13.5" x14ac:dyDescent="0.25">
      <c r="A15" s="124" t="s">
        <v>898</v>
      </c>
      <c r="B15" s="125" t="s">
        <v>737</v>
      </c>
      <c r="C15" s="123" t="s">
        <v>679</v>
      </c>
      <c r="D15" s="126">
        <v>46.89</v>
      </c>
      <c r="J15" s="97"/>
    </row>
    <row r="16" spans="1:49" ht="13.5" x14ac:dyDescent="0.25">
      <c r="A16" s="124" t="s">
        <v>899</v>
      </c>
      <c r="B16" s="125" t="s">
        <v>738</v>
      </c>
      <c r="C16" s="123" t="s">
        <v>679</v>
      </c>
      <c r="D16" s="126">
        <v>46.89</v>
      </c>
      <c r="J16" s="97"/>
    </row>
    <row r="17" spans="1:10" ht="13.5" x14ac:dyDescent="0.25">
      <c r="A17" s="124" t="s">
        <v>900</v>
      </c>
      <c r="B17" s="125" t="s">
        <v>739</v>
      </c>
      <c r="C17" s="123" t="s">
        <v>679</v>
      </c>
      <c r="D17" s="126">
        <v>46.89</v>
      </c>
      <c r="J17" s="97"/>
    </row>
    <row r="18" spans="1:10" ht="13.5" x14ac:dyDescent="0.25">
      <c r="A18" s="124" t="s">
        <v>901</v>
      </c>
      <c r="B18" s="125" t="s">
        <v>740</v>
      </c>
      <c r="C18" s="123" t="s">
        <v>679</v>
      </c>
      <c r="D18" s="126">
        <v>46.89</v>
      </c>
      <c r="J18" s="97"/>
    </row>
    <row r="19" spans="1:10" ht="13.5" x14ac:dyDescent="0.25">
      <c r="A19" s="124" t="s">
        <v>902</v>
      </c>
      <c r="B19" s="125" t="s">
        <v>741</v>
      </c>
      <c r="C19" s="123" t="s">
        <v>679</v>
      </c>
      <c r="D19" s="126">
        <v>46.89</v>
      </c>
      <c r="J19" s="97"/>
    </row>
    <row r="20" spans="1:10" ht="13.5" x14ac:dyDescent="0.25">
      <c r="A20" s="124" t="s">
        <v>903</v>
      </c>
      <c r="B20" s="125" t="s">
        <v>742</v>
      </c>
      <c r="C20" s="123" t="s">
        <v>679</v>
      </c>
      <c r="D20" s="126">
        <v>46.89</v>
      </c>
      <c r="J20" s="97"/>
    </row>
    <row r="21" spans="1:10" ht="13.5" x14ac:dyDescent="0.25">
      <c r="A21" s="124" t="s">
        <v>904</v>
      </c>
      <c r="B21" s="125" t="s">
        <v>743</v>
      </c>
      <c r="C21" s="123" t="s">
        <v>679</v>
      </c>
      <c r="D21" s="126">
        <v>51.16</v>
      </c>
      <c r="J21" s="97"/>
    </row>
    <row r="22" spans="1:10" ht="13.5" x14ac:dyDescent="0.25">
      <c r="A22" s="124" t="s">
        <v>905</v>
      </c>
      <c r="B22" s="125" t="s">
        <v>744</v>
      </c>
      <c r="C22" s="123" t="s">
        <v>679</v>
      </c>
      <c r="D22" s="126">
        <v>51.16</v>
      </c>
      <c r="J22" s="97"/>
    </row>
    <row r="23" spans="1:10" ht="14.25" thickBot="1" x14ac:dyDescent="0.3">
      <c r="A23" s="124" t="s">
        <v>906</v>
      </c>
      <c r="B23" s="125" t="s">
        <v>745</v>
      </c>
      <c r="C23" s="123" t="s">
        <v>679</v>
      </c>
      <c r="D23" s="126">
        <v>46.89</v>
      </c>
      <c r="J23" s="97"/>
    </row>
    <row r="24" spans="1:10" ht="16.5" thickTop="1" thickBot="1" x14ac:dyDescent="0.3">
      <c r="A24" s="124" t="s">
        <v>907</v>
      </c>
      <c r="B24" s="125" t="s">
        <v>746</v>
      </c>
      <c r="C24" s="123" t="s">
        <v>679</v>
      </c>
      <c r="D24" s="126">
        <v>46.89</v>
      </c>
      <c r="G24" s="98">
        <v>9.9999999999999006E-2</v>
      </c>
      <c r="J24" s="97"/>
    </row>
    <row r="25" spans="1:10" ht="14.25" thickTop="1" x14ac:dyDescent="0.25">
      <c r="A25" s="124" t="s">
        <v>908</v>
      </c>
      <c r="B25" s="125" t="s">
        <v>747</v>
      </c>
      <c r="C25" s="123" t="s">
        <v>679</v>
      </c>
      <c r="D25" s="126">
        <v>46.89</v>
      </c>
      <c r="F25" s="96" t="s">
        <v>625</v>
      </c>
      <c r="J25" s="97"/>
    </row>
    <row r="26" spans="1:10" ht="13.5" x14ac:dyDescent="0.25">
      <c r="A26" s="124" t="s">
        <v>909</v>
      </c>
      <c r="B26" s="125" t="s">
        <v>748</v>
      </c>
      <c r="C26" s="123" t="s">
        <v>679</v>
      </c>
      <c r="D26" s="126">
        <v>51.16</v>
      </c>
    </row>
    <row r="27" spans="1:10" ht="13.5" x14ac:dyDescent="0.25">
      <c r="A27" s="124" t="s">
        <v>910</v>
      </c>
      <c r="B27" s="125" t="s">
        <v>749</v>
      </c>
      <c r="C27" s="123" t="s">
        <v>679</v>
      </c>
      <c r="D27" s="126">
        <v>51.16</v>
      </c>
    </row>
    <row r="28" spans="1:10" ht="13.5" x14ac:dyDescent="0.25">
      <c r="A28" s="124" t="s">
        <v>911</v>
      </c>
      <c r="B28" s="125" t="s">
        <v>750</v>
      </c>
      <c r="C28" s="123" t="s">
        <v>679</v>
      </c>
      <c r="D28" s="126">
        <v>46.89</v>
      </c>
    </row>
    <row r="29" spans="1:10" ht="13.5" x14ac:dyDescent="0.25">
      <c r="A29" s="124" t="s">
        <v>912</v>
      </c>
      <c r="B29" s="125" t="s">
        <v>751</v>
      </c>
      <c r="C29" s="123" t="s">
        <v>679</v>
      </c>
      <c r="D29" s="126">
        <v>46.89</v>
      </c>
    </row>
    <row r="30" spans="1:10" ht="13.5" x14ac:dyDescent="0.25">
      <c r="A30" s="124" t="s">
        <v>913</v>
      </c>
      <c r="B30" s="125" t="s">
        <v>752</v>
      </c>
      <c r="C30" s="123" t="s">
        <v>679</v>
      </c>
      <c r="D30" s="126">
        <v>52.58</v>
      </c>
    </row>
    <row r="31" spans="1:10" ht="13.5" x14ac:dyDescent="0.25">
      <c r="A31" s="124" t="s">
        <v>914</v>
      </c>
      <c r="B31" s="125" t="s">
        <v>753</v>
      </c>
      <c r="C31" s="123" t="s">
        <v>679</v>
      </c>
      <c r="D31" s="126">
        <v>51.16</v>
      </c>
    </row>
    <row r="32" spans="1:10" ht="13.5" x14ac:dyDescent="0.25">
      <c r="A32" s="124" t="s">
        <v>915</v>
      </c>
      <c r="B32" s="125" t="s">
        <v>737</v>
      </c>
      <c r="C32" s="123" t="s">
        <v>679</v>
      </c>
      <c r="D32" s="126">
        <v>51.16</v>
      </c>
    </row>
    <row r="33" spans="1:4" ht="13.5" x14ac:dyDescent="0.25">
      <c r="A33" s="124" t="s">
        <v>916</v>
      </c>
      <c r="B33" s="125" t="s">
        <v>754</v>
      </c>
      <c r="C33" s="123" t="s">
        <v>679</v>
      </c>
      <c r="D33" s="126">
        <v>51.16</v>
      </c>
    </row>
    <row r="34" spans="1:4" ht="13.5" x14ac:dyDescent="0.25">
      <c r="A34" s="124" t="s">
        <v>917</v>
      </c>
      <c r="B34" s="125" t="s">
        <v>755</v>
      </c>
      <c r="C34" s="123" t="s">
        <v>679</v>
      </c>
      <c r="D34" s="126">
        <v>51.16</v>
      </c>
    </row>
    <row r="35" spans="1:4" ht="13.5" x14ac:dyDescent="0.25">
      <c r="A35" s="124" t="s">
        <v>918</v>
      </c>
      <c r="B35" s="125" t="s">
        <v>756</v>
      </c>
      <c r="C35" s="123" t="s">
        <v>679</v>
      </c>
      <c r="D35" s="126">
        <v>51.16</v>
      </c>
    </row>
    <row r="36" spans="1:4" ht="13.5" x14ac:dyDescent="0.25">
      <c r="A36" s="124" t="s">
        <v>919</v>
      </c>
      <c r="B36" s="125" t="s">
        <v>757</v>
      </c>
      <c r="C36" s="123" t="s">
        <v>679</v>
      </c>
      <c r="D36" s="126">
        <v>71.05</v>
      </c>
    </row>
    <row r="37" spans="1:4" ht="13.5" x14ac:dyDescent="0.25">
      <c r="A37" s="124" t="s">
        <v>920</v>
      </c>
      <c r="B37" s="125" t="s">
        <v>758</v>
      </c>
      <c r="C37" s="123" t="s">
        <v>679</v>
      </c>
      <c r="D37" s="126">
        <v>71.05</v>
      </c>
    </row>
    <row r="38" spans="1:4" ht="13.5" x14ac:dyDescent="0.25">
      <c r="A38" s="124" t="s">
        <v>921</v>
      </c>
      <c r="B38" s="125" t="s">
        <v>759</v>
      </c>
      <c r="C38" s="123" t="s">
        <v>679</v>
      </c>
      <c r="D38" s="126">
        <v>71.05</v>
      </c>
    </row>
    <row r="39" spans="1:4" ht="13.5" x14ac:dyDescent="0.25">
      <c r="A39" s="124" t="s">
        <v>922</v>
      </c>
      <c r="B39" s="125" t="s">
        <v>760</v>
      </c>
      <c r="C39" s="123" t="s">
        <v>679</v>
      </c>
      <c r="D39" s="126">
        <v>71.05</v>
      </c>
    </row>
    <row r="40" spans="1:4" ht="13.5" x14ac:dyDescent="0.25">
      <c r="A40" s="124" t="s">
        <v>923</v>
      </c>
      <c r="B40" s="125" t="s">
        <v>761</v>
      </c>
      <c r="C40" s="123" t="s">
        <v>679</v>
      </c>
      <c r="D40" s="126">
        <v>71.05</v>
      </c>
    </row>
    <row r="41" spans="1:4" ht="13.5" x14ac:dyDescent="0.25">
      <c r="A41" s="124" t="s">
        <v>924</v>
      </c>
      <c r="B41" s="125" t="s">
        <v>762</v>
      </c>
      <c r="C41" s="123" t="s">
        <v>679</v>
      </c>
      <c r="D41" s="126">
        <v>71.05</v>
      </c>
    </row>
    <row r="42" spans="1:4" ht="13.5" x14ac:dyDescent="0.25">
      <c r="A42" s="124" t="s">
        <v>925</v>
      </c>
      <c r="B42" s="125" t="s">
        <v>763</v>
      </c>
      <c r="C42" s="123" t="s">
        <v>679</v>
      </c>
      <c r="D42" s="126">
        <v>71.05</v>
      </c>
    </row>
    <row r="43" spans="1:4" ht="13.5" x14ac:dyDescent="0.25">
      <c r="A43" s="124" t="s">
        <v>926</v>
      </c>
      <c r="B43" s="125" t="s">
        <v>764</v>
      </c>
      <c r="C43" s="123" t="s">
        <v>679</v>
      </c>
      <c r="D43" s="126">
        <v>71.05</v>
      </c>
    </row>
    <row r="44" spans="1:4" ht="13.5" x14ac:dyDescent="0.25">
      <c r="A44" s="124" t="s">
        <v>927</v>
      </c>
      <c r="B44" s="125" t="s">
        <v>765</v>
      </c>
      <c r="C44" s="123" t="s">
        <v>679</v>
      </c>
      <c r="D44" s="126">
        <v>86.68</v>
      </c>
    </row>
    <row r="45" spans="1:4" ht="13.5" x14ac:dyDescent="0.25">
      <c r="A45" s="124" t="s">
        <v>928</v>
      </c>
      <c r="B45" s="125" t="s">
        <v>766</v>
      </c>
      <c r="C45" s="123" t="s">
        <v>679</v>
      </c>
      <c r="D45" s="126">
        <v>86.68</v>
      </c>
    </row>
    <row r="46" spans="1:4" ht="13.5" x14ac:dyDescent="0.25">
      <c r="A46" s="124" t="s">
        <v>929</v>
      </c>
      <c r="B46" s="125" t="s">
        <v>767</v>
      </c>
      <c r="C46" s="123" t="s">
        <v>679</v>
      </c>
      <c r="D46" s="126">
        <v>71.05</v>
      </c>
    </row>
    <row r="47" spans="1:4" ht="13.5" x14ac:dyDescent="0.25">
      <c r="A47" s="124" t="s">
        <v>930</v>
      </c>
      <c r="B47" s="125" t="s">
        <v>768</v>
      </c>
      <c r="C47" s="123" t="s">
        <v>679</v>
      </c>
      <c r="D47" s="126">
        <v>71.05</v>
      </c>
    </row>
    <row r="48" spans="1:4" ht="13.5" x14ac:dyDescent="0.25">
      <c r="A48" s="124" t="s">
        <v>931</v>
      </c>
      <c r="B48" s="125" t="s">
        <v>769</v>
      </c>
      <c r="C48" s="123" t="s">
        <v>679</v>
      </c>
      <c r="D48" s="126">
        <v>86.68</v>
      </c>
    </row>
    <row r="49" spans="1:4" ht="13.5" x14ac:dyDescent="0.25">
      <c r="A49" s="124" t="s">
        <v>932</v>
      </c>
      <c r="B49" s="125" t="s">
        <v>770</v>
      </c>
      <c r="C49" s="123" t="s">
        <v>679</v>
      </c>
      <c r="D49" s="126">
        <v>86.68</v>
      </c>
    </row>
    <row r="50" spans="1:4" ht="13.5" x14ac:dyDescent="0.25">
      <c r="A50" s="124" t="s">
        <v>933</v>
      </c>
      <c r="B50" s="125" t="s">
        <v>771</v>
      </c>
      <c r="C50" s="123" t="s">
        <v>679</v>
      </c>
      <c r="D50" s="126">
        <v>86.68</v>
      </c>
    </row>
    <row r="51" spans="1:4" ht="13.5" x14ac:dyDescent="0.25">
      <c r="A51" s="124" t="s">
        <v>934</v>
      </c>
      <c r="B51" s="125" t="s">
        <v>772</v>
      </c>
      <c r="C51" s="123" t="s">
        <v>679</v>
      </c>
      <c r="D51" s="126">
        <v>86.68</v>
      </c>
    </row>
    <row r="52" spans="1:4" ht="13.5" x14ac:dyDescent="0.25">
      <c r="A52" s="124" t="s">
        <v>935</v>
      </c>
      <c r="B52" s="125" t="s">
        <v>773</v>
      </c>
      <c r="C52" s="123" t="s">
        <v>679</v>
      </c>
      <c r="D52" s="126">
        <v>72.47</v>
      </c>
    </row>
    <row r="53" spans="1:4" ht="13.5" x14ac:dyDescent="0.25">
      <c r="A53" s="124" t="s">
        <v>936</v>
      </c>
      <c r="B53" s="125" t="s">
        <v>774</v>
      </c>
      <c r="C53" s="123" t="s">
        <v>679</v>
      </c>
      <c r="D53" s="126">
        <v>72.47</v>
      </c>
    </row>
    <row r="54" spans="1:4" ht="13.5" x14ac:dyDescent="0.25">
      <c r="A54" s="124" t="s">
        <v>937</v>
      </c>
      <c r="B54" s="125" t="s">
        <v>775</v>
      </c>
      <c r="C54" s="123" t="s">
        <v>679</v>
      </c>
      <c r="D54" s="126">
        <v>72.47</v>
      </c>
    </row>
    <row r="55" spans="1:4" ht="13.5" x14ac:dyDescent="0.25">
      <c r="A55" s="124" t="s">
        <v>938</v>
      </c>
      <c r="B55" s="125" t="s">
        <v>776</v>
      </c>
      <c r="C55" s="123" t="s">
        <v>679</v>
      </c>
      <c r="D55" s="126">
        <v>46.89</v>
      </c>
    </row>
    <row r="56" spans="1:4" ht="13.5" x14ac:dyDescent="0.25">
      <c r="A56" s="124" t="s">
        <v>939</v>
      </c>
      <c r="B56" s="125" t="s">
        <v>777</v>
      </c>
      <c r="C56" s="123" t="s">
        <v>679</v>
      </c>
      <c r="D56" s="126">
        <v>51.16</v>
      </c>
    </row>
    <row r="57" spans="1:4" ht="13.5" x14ac:dyDescent="0.25">
      <c r="A57" s="124" t="s">
        <v>940</v>
      </c>
      <c r="B57" s="125" t="s">
        <v>778</v>
      </c>
      <c r="C57" s="123" t="s">
        <v>679</v>
      </c>
      <c r="D57" s="126">
        <v>48.31</v>
      </c>
    </row>
    <row r="58" spans="1:4" ht="13.5" x14ac:dyDescent="0.25">
      <c r="A58" s="124" t="s">
        <v>941</v>
      </c>
      <c r="B58" s="125" t="s">
        <v>779</v>
      </c>
      <c r="C58" s="123" t="s">
        <v>679</v>
      </c>
      <c r="D58" s="126">
        <v>72.47</v>
      </c>
    </row>
    <row r="59" spans="1:4" ht="13.5" x14ac:dyDescent="0.25">
      <c r="A59" s="124" t="s">
        <v>942</v>
      </c>
      <c r="B59" s="125" t="s">
        <v>780</v>
      </c>
      <c r="C59" s="123" t="s">
        <v>679</v>
      </c>
      <c r="D59" s="126">
        <v>48.31</v>
      </c>
    </row>
    <row r="60" spans="1:4" ht="13.5" x14ac:dyDescent="0.25">
      <c r="A60" s="124" t="s">
        <v>943</v>
      </c>
      <c r="B60" s="125" t="s">
        <v>781</v>
      </c>
      <c r="C60" s="123" t="s">
        <v>679</v>
      </c>
      <c r="D60" s="126">
        <v>56.84</v>
      </c>
    </row>
    <row r="61" spans="1:4" ht="13.5" x14ac:dyDescent="0.25">
      <c r="A61" s="124" t="s">
        <v>944</v>
      </c>
      <c r="B61" s="125" t="s">
        <v>782</v>
      </c>
      <c r="C61" s="123" t="s">
        <v>679</v>
      </c>
      <c r="D61" s="126">
        <v>81</v>
      </c>
    </row>
    <row r="62" spans="1:4" ht="13.5" x14ac:dyDescent="0.25">
      <c r="A62" s="124" t="s">
        <v>945</v>
      </c>
      <c r="B62" s="125" t="s">
        <v>783</v>
      </c>
      <c r="C62" s="123" t="s">
        <v>679</v>
      </c>
      <c r="D62" s="126">
        <v>81</v>
      </c>
    </row>
    <row r="63" spans="1:4" ht="13.5" x14ac:dyDescent="0.25">
      <c r="A63" s="124" t="s">
        <v>946</v>
      </c>
      <c r="B63" s="125" t="s">
        <v>784</v>
      </c>
      <c r="C63" s="123" t="s">
        <v>679</v>
      </c>
      <c r="D63" s="126">
        <v>89.52</v>
      </c>
    </row>
    <row r="64" spans="1:4" ht="13.5" x14ac:dyDescent="0.25">
      <c r="A64" s="124" t="s">
        <v>947</v>
      </c>
      <c r="B64" s="125" t="s">
        <v>785</v>
      </c>
      <c r="C64" s="123" t="s">
        <v>679</v>
      </c>
      <c r="D64" s="126">
        <v>89.52</v>
      </c>
    </row>
    <row r="65" spans="1:4" ht="13.5" x14ac:dyDescent="0.25">
      <c r="A65" s="124" t="s">
        <v>948</v>
      </c>
      <c r="B65" s="125" t="s">
        <v>786</v>
      </c>
      <c r="C65" s="123" t="s">
        <v>679</v>
      </c>
      <c r="D65" s="126">
        <v>89.52</v>
      </c>
    </row>
    <row r="66" spans="1:4" ht="13.5" x14ac:dyDescent="0.25">
      <c r="A66" s="124" t="s">
        <v>949</v>
      </c>
      <c r="B66" s="125" t="s">
        <v>787</v>
      </c>
      <c r="C66" s="123" t="s">
        <v>679</v>
      </c>
      <c r="D66" s="126">
        <v>93.79</v>
      </c>
    </row>
    <row r="67" spans="1:4" ht="13.5" x14ac:dyDescent="0.25">
      <c r="A67" s="124" t="s">
        <v>950</v>
      </c>
      <c r="B67" s="125" t="s">
        <v>788</v>
      </c>
      <c r="C67" s="123" t="s">
        <v>679</v>
      </c>
      <c r="D67" s="126">
        <v>72.47</v>
      </c>
    </row>
    <row r="68" spans="1:4" ht="13.5" x14ac:dyDescent="0.25">
      <c r="A68" s="124" t="s">
        <v>951</v>
      </c>
      <c r="B68" s="125" t="s">
        <v>789</v>
      </c>
      <c r="C68" s="123" t="s">
        <v>679</v>
      </c>
      <c r="D68" s="126">
        <v>86.68</v>
      </c>
    </row>
    <row r="69" spans="1:4" ht="13.5" x14ac:dyDescent="0.25">
      <c r="A69" s="124" t="s">
        <v>952</v>
      </c>
      <c r="B69" s="125" t="s">
        <v>790</v>
      </c>
      <c r="C69" s="123" t="s">
        <v>679</v>
      </c>
      <c r="D69" s="126">
        <v>86.68</v>
      </c>
    </row>
    <row r="70" spans="1:4" ht="13.5" x14ac:dyDescent="0.25">
      <c r="A70" s="124" t="s">
        <v>953</v>
      </c>
      <c r="B70" s="125" t="s">
        <v>791</v>
      </c>
      <c r="C70" s="123" t="s">
        <v>679</v>
      </c>
      <c r="D70" s="126">
        <v>86.68</v>
      </c>
    </row>
    <row r="71" spans="1:4" ht="13.5" x14ac:dyDescent="0.25">
      <c r="A71" s="124" t="s">
        <v>954</v>
      </c>
      <c r="B71" s="125" t="s">
        <v>792</v>
      </c>
      <c r="C71" s="123" t="s">
        <v>679</v>
      </c>
      <c r="D71" s="126">
        <v>86.68</v>
      </c>
    </row>
    <row r="72" spans="1:4" ht="13.5" x14ac:dyDescent="0.25">
      <c r="A72" s="124" t="s">
        <v>955</v>
      </c>
      <c r="B72" s="125" t="s">
        <v>793</v>
      </c>
      <c r="C72" s="123" t="s">
        <v>679</v>
      </c>
      <c r="D72" s="126">
        <v>88.1</v>
      </c>
    </row>
    <row r="73" spans="1:4" ht="13.5" x14ac:dyDescent="0.25">
      <c r="A73" s="124" t="s">
        <v>956</v>
      </c>
      <c r="B73" s="125" t="s">
        <v>794</v>
      </c>
      <c r="C73" s="123" t="s">
        <v>679</v>
      </c>
      <c r="D73" s="126">
        <v>92.37</v>
      </c>
    </row>
    <row r="74" spans="1:4" ht="13.5" x14ac:dyDescent="0.25">
      <c r="A74" s="124" t="s">
        <v>957</v>
      </c>
      <c r="B74" s="125" t="s">
        <v>796</v>
      </c>
      <c r="C74" s="123" t="s">
        <v>679</v>
      </c>
      <c r="D74" s="126">
        <v>89.52</v>
      </c>
    </row>
    <row r="75" spans="1:4" ht="13.5" x14ac:dyDescent="0.25">
      <c r="A75" s="124" t="s">
        <v>958</v>
      </c>
      <c r="B75" s="125" t="s">
        <v>797</v>
      </c>
      <c r="C75" s="123" t="s">
        <v>679</v>
      </c>
      <c r="D75" s="126">
        <v>81</v>
      </c>
    </row>
    <row r="76" spans="1:4" ht="13.5" x14ac:dyDescent="0.25">
      <c r="A76" s="124" t="s">
        <v>959</v>
      </c>
      <c r="B76" s="125" t="s">
        <v>798</v>
      </c>
      <c r="C76" s="123" t="s">
        <v>679</v>
      </c>
      <c r="D76" s="126">
        <v>81</v>
      </c>
    </row>
    <row r="77" spans="1:4" ht="13.5" x14ac:dyDescent="0.25">
      <c r="A77" s="124" t="s">
        <v>960</v>
      </c>
      <c r="B77" s="125" t="s">
        <v>799</v>
      </c>
      <c r="C77" s="123" t="s">
        <v>679</v>
      </c>
      <c r="D77" s="126">
        <v>89.52</v>
      </c>
    </row>
    <row r="78" spans="1:4" ht="13.5" x14ac:dyDescent="0.25">
      <c r="A78" s="124" t="s">
        <v>961</v>
      </c>
      <c r="B78" s="125" t="s">
        <v>800</v>
      </c>
      <c r="C78" s="123" t="s">
        <v>679</v>
      </c>
      <c r="D78" s="126">
        <v>81</v>
      </c>
    </row>
    <row r="79" spans="1:4" ht="13.5" x14ac:dyDescent="0.25">
      <c r="A79" s="124" t="s">
        <v>962</v>
      </c>
      <c r="B79" s="125" t="s">
        <v>801</v>
      </c>
      <c r="C79" s="123" t="s">
        <v>679</v>
      </c>
      <c r="D79" s="126">
        <v>81</v>
      </c>
    </row>
    <row r="80" spans="1:4" ht="13.5" x14ac:dyDescent="0.25">
      <c r="A80" s="124" t="s">
        <v>963</v>
      </c>
      <c r="B80" s="125" t="s">
        <v>802</v>
      </c>
      <c r="C80" s="123" t="s">
        <v>679</v>
      </c>
      <c r="D80" s="126">
        <v>89.52</v>
      </c>
    </row>
    <row r="81" spans="1:4" ht="13.5" x14ac:dyDescent="0.25">
      <c r="A81" s="124" t="s">
        <v>964</v>
      </c>
      <c r="B81" s="125" t="s">
        <v>803</v>
      </c>
      <c r="C81" s="123" t="s">
        <v>679</v>
      </c>
      <c r="D81" s="126">
        <v>71.05</v>
      </c>
    </row>
    <row r="82" spans="1:4" ht="13.5" x14ac:dyDescent="0.25">
      <c r="A82" s="124" t="s">
        <v>965</v>
      </c>
      <c r="B82" s="125" t="s">
        <v>804</v>
      </c>
      <c r="C82" s="123" t="s">
        <v>679</v>
      </c>
      <c r="D82" s="126">
        <v>129.31</v>
      </c>
    </row>
    <row r="83" spans="1:4" ht="13.5" x14ac:dyDescent="0.25">
      <c r="A83" s="124" t="s">
        <v>966</v>
      </c>
      <c r="B83" s="125" t="s">
        <v>805</v>
      </c>
      <c r="C83" s="123" t="s">
        <v>679</v>
      </c>
      <c r="D83" s="126">
        <v>45.47</v>
      </c>
    </row>
    <row r="84" spans="1:4" ht="13.5" x14ac:dyDescent="0.25">
      <c r="A84" s="124" t="s">
        <v>967</v>
      </c>
      <c r="B84" s="125" t="s">
        <v>806</v>
      </c>
      <c r="C84" s="123" t="s">
        <v>679</v>
      </c>
      <c r="D84" s="126">
        <v>45.47</v>
      </c>
    </row>
    <row r="85" spans="1:4" ht="13.5" x14ac:dyDescent="0.25">
      <c r="A85" s="124" t="s">
        <v>968</v>
      </c>
      <c r="B85" s="125" t="s">
        <v>807</v>
      </c>
      <c r="C85" s="123" t="s">
        <v>679</v>
      </c>
      <c r="D85" s="126">
        <v>45.47</v>
      </c>
    </row>
    <row r="86" spans="1:4" ht="13.5" x14ac:dyDescent="0.25">
      <c r="A86" s="124" t="s">
        <v>969</v>
      </c>
      <c r="B86" s="125" t="s">
        <v>808</v>
      </c>
      <c r="C86" s="123" t="s">
        <v>679</v>
      </c>
      <c r="D86" s="126">
        <v>65.37</v>
      </c>
    </row>
    <row r="87" spans="1:4" ht="13.5" x14ac:dyDescent="0.25">
      <c r="A87" s="124" t="s">
        <v>970</v>
      </c>
      <c r="B87" s="125" t="s">
        <v>809</v>
      </c>
      <c r="C87" s="123" t="s">
        <v>679</v>
      </c>
      <c r="D87" s="126">
        <v>72.47</v>
      </c>
    </row>
    <row r="88" spans="1:4" ht="13.5" x14ac:dyDescent="0.25">
      <c r="A88" s="124" t="s">
        <v>971</v>
      </c>
      <c r="B88" s="125" t="s">
        <v>810</v>
      </c>
      <c r="C88" s="123" t="s">
        <v>679</v>
      </c>
      <c r="D88" s="126">
        <v>48.31</v>
      </c>
    </row>
    <row r="89" spans="1:4" ht="13.5" x14ac:dyDescent="0.25">
      <c r="A89" s="124" t="s">
        <v>972</v>
      </c>
      <c r="B89" s="125" t="s">
        <v>811</v>
      </c>
      <c r="C89" s="123" t="s">
        <v>679</v>
      </c>
      <c r="D89" s="126">
        <v>72.47</v>
      </c>
    </row>
    <row r="90" spans="1:4" ht="13.5" x14ac:dyDescent="0.25">
      <c r="A90" s="124" t="s">
        <v>973</v>
      </c>
      <c r="B90" s="125" t="s">
        <v>812</v>
      </c>
      <c r="C90" s="123" t="s">
        <v>679</v>
      </c>
      <c r="D90" s="126">
        <v>89.52</v>
      </c>
    </row>
    <row r="91" spans="1:4" ht="13.5" x14ac:dyDescent="0.25">
      <c r="A91" s="124" t="s">
        <v>974</v>
      </c>
      <c r="B91" s="125" t="s">
        <v>813</v>
      </c>
      <c r="C91" s="123" t="s">
        <v>679</v>
      </c>
      <c r="D91" s="126">
        <v>120.79</v>
      </c>
    </row>
    <row r="92" spans="1:4" ht="13.5" x14ac:dyDescent="0.25">
      <c r="A92" s="124" t="s">
        <v>975</v>
      </c>
      <c r="B92" s="125" t="s">
        <v>814</v>
      </c>
      <c r="C92" s="123" t="s">
        <v>679</v>
      </c>
      <c r="D92" s="126">
        <v>129.31</v>
      </c>
    </row>
    <row r="93" spans="1:4" ht="13.5" x14ac:dyDescent="0.25">
      <c r="A93" s="124" t="s">
        <v>976</v>
      </c>
      <c r="B93" s="125" t="s">
        <v>815</v>
      </c>
      <c r="C93" s="123" t="s">
        <v>679</v>
      </c>
      <c r="D93" s="126">
        <v>48.31</v>
      </c>
    </row>
    <row r="94" spans="1:4" ht="13.5" x14ac:dyDescent="0.25">
      <c r="A94" s="124" t="s">
        <v>977</v>
      </c>
      <c r="B94" s="125" t="s">
        <v>816</v>
      </c>
      <c r="C94" s="123" t="s">
        <v>679</v>
      </c>
      <c r="D94" s="126">
        <v>56.84</v>
      </c>
    </row>
    <row r="95" spans="1:4" ht="13.5" x14ac:dyDescent="0.25">
      <c r="A95" s="124" t="s">
        <v>978</v>
      </c>
      <c r="B95" s="125" t="s">
        <v>817</v>
      </c>
      <c r="C95" s="123" t="s">
        <v>679</v>
      </c>
      <c r="D95" s="126">
        <v>75.31</v>
      </c>
    </row>
    <row r="96" spans="1:4" ht="13.5" x14ac:dyDescent="0.25">
      <c r="A96" s="124" t="s">
        <v>979</v>
      </c>
      <c r="B96" s="125" t="s">
        <v>818</v>
      </c>
      <c r="C96" s="123" t="s">
        <v>679</v>
      </c>
      <c r="D96" s="126">
        <v>120.79</v>
      </c>
    </row>
    <row r="97" spans="1:4" ht="13.5" x14ac:dyDescent="0.25">
      <c r="A97" s="124" t="s">
        <v>980</v>
      </c>
      <c r="B97" s="125" t="s">
        <v>819</v>
      </c>
      <c r="C97" s="123" t="s">
        <v>679</v>
      </c>
      <c r="D97" s="126">
        <v>89.52</v>
      </c>
    </row>
    <row r="98" spans="1:4" ht="13.5" x14ac:dyDescent="0.25">
      <c r="A98" s="124" t="s">
        <v>981</v>
      </c>
      <c r="B98" s="125" t="s">
        <v>820</v>
      </c>
      <c r="C98" s="123" t="s">
        <v>679</v>
      </c>
      <c r="D98" s="126">
        <v>89.52</v>
      </c>
    </row>
    <row r="99" spans="1:4" ht="13.5" x14ac:dyDescent="0.25">
      <c r="A99" s="124" t="s">
        <v>982</v>
      </c>
      <c r="B99" s="125" t="s">
        <v>821</v>
      </c>
      <c r="C99" s="123" t="s">
        <v>679</v>
      </c>
      <c r="D99" s="126">
        <v>95.21</v>
      </c>
    </row>
    <row r="100" spans="1:4" ht="13.5" x14ac:dyDescent="0.25">
      <c r="A100" s="124" t="s">
        <v>983</v>
      </c>
      <c r="B100" s="125" t="s">
        <v>822</v>
      </c>
      <c r="C100" s="123" t="s">
        <v>679</v>
      </c>
      <c r="D100" s="126">
        <v>129.31</v>
      </c>
    </row>
    <row r="101" spans="1:4" ht="13.5" x14ac:dyDescent="0.25">
      <c r="A101" s="124" t="s">
        <v>984</v>
      </c>
      <c r="B101" s="125" t="s">
        <v>823</v>
      </c>
      <c r="C101" s="123" t="s">
        <v>679</v>
      </c>
      <c r="D101" s="126">
        <v>129.31</v>
      </c>
    </row>
    <row r="102" spans="1:4" ht="13.5" x14ac:dyDescent="0.25">
      <c r="A102" s="124" t="s">
        <v>985</v>
      </c>
      <c r="B102" s="125" t="s">
        <v>824</v>
      </c>
      <c r="C102" s="123" t="s">
        <v>679</v>
      </c>
      <c r="D102" s="126">
        <v>72.47</v>
      </c>
    </row>
    <row r="103" spans="1:4" ht="13.5" x14ac:dyDescent="0.25">
      <c r="A103" s="124" t="s">
        <v>986</v>
      </c>
      <c r="B103" s="125" t="s">
        <v>825</v>
      </c>
      <c r="C103" s="123" t="s">
        <v>679</v>
      </c>
      <c r="D103" s="126">
        <v>71.05</v>
      </c>
    </row>
    <row r="104" spans="1:4" ht="13.5" x14ac:dyDescent="0.25">
      <c r="A104" s="124" t="s">
        <v>987</v>
      </c>
      <c r="B104" s="125" t="s">
        <v>826</v>
      </c>
      <c r="C104" s="123" t="s">
        <v>679</v>
      </c>
      <c r="D104" s="126">
        <v>72.47</v>
      </c>
    </row>
    <row r="105" spans="1:4" ht="13.5" x14ac:dyDescent="0.25">
      <c r="A105" s="124" t="s">
        <v>988</v>
      </c>
      <c r="B105" s="125" t="s">
        <v>827</v>
      </c>
      <c r="C105" s="123" t="s">
        <v>679</v>
      </c>
      <c r="D105" s="126">
        <v>65.37</v>
      </c>
    </row>
    <row r="106" spans="1:4" ht="13.5" x14ac:dyDescent="0.25">
      <c r="A106" s="124" t="s">
        <v>989</v>
      </c>
      <c r="B106" s="125" t="s">
        <v>828</v>
      </c>
      <c r="C106" s="123" t="s">
        <v>679</v>
      </c>
      <c r="D106" s="126">
        <v>46.89</v>
      </c>
    </row>
    <row r="107" spans="1:4" ht="13.5" x14ac:dyDescent="0.25">
      <c r="A107" s="124" t="s">
        <v>990</v>
      </c>
      <c r="B107" s="125" t="s">
        <v>829</v>
      </c>
      <c r="C107" s="123" t="s">
        <v>679</v>
      </c>
      <c r="D107" s="126">
        <v>93.79</v>
      </c>
    </row>
    <row r="108" spans="1:4" ht="13.5" x14ac:dyDescent="0.25">
      <c r="A108" s="124" t="s">
        <v>991</v>
      </c>
      <c r="B108" s="125" t="s">
        <v>830</v>
      </c>
      <c r="C108" s="123" t="s">
        <v>679</v>
      </c>
      <c r="D108" s="126">
        <v>93.79</v>
      </c>
    </row>
    <row r="109" spans="1:4" ht="13.5" x14ac:dyDescent="0.25">
      <c r="A109" s="124" t="s">
        <v>992</v>
      </c>
      <c r="B109" s="125" t="s">
        <v>831</v>
      </c>
      <c r="C109" s="123" t="s">
        <v>679</v>
      </c>
      <c r="D109" s="126">
        <v>120.79</v>
      </c>
    </row>
    <row r="110" spans="1:4" ht="13.5" x14ac:dyDescent="0.25">
      <c r="A110" s="124" t="s">
        <v>993</v>
      </c>
      <c r="B110" s="125" t="s">
        <v>832</v>
      </c>
      <c r="C110" s="123" t="s">
        <v>679</v>
      </c>
      <c r="D110" s="126">
        <v>108</v>
      </c>
    </row>
    <row r="111" spans="1:4" ht="13.5" x14ac:dyDescent="0.25">
      <c r="A111" s="124" t="s">
        <v>994</v>
      </c>
      <c r="B111" s="125" t="s">
        <v>833</v>
      </c>
      <c r="C111" s="123" t="s">
        <v>679</v>
      </c>
      <c r="D111" s="126">
        <v>150.63</v>
      </c>
    </row>
    <row r="112" spans="1:4" ht="13.5" x14ac:dyDescent="0.25">
      <c r="A112" s="124" t="s">
        <v>995</v>
      </c>
      <c r="B112" s="125" t="s">
        <v>834</v>
      </c>
      <c r="C112" s="123" t="s">
        <v>679</v>
      </c>
      <c r="D112" s="126">
        <v>130.72999999999999</v>
      </c>
    </row>
    <row r="113" spans="1:4" ht="13.5" x14ac:dyDescent="0.25">
      <c r="A113" s="124" t="s">
        <v>996</v>
      </c>
      <c r="B113" s="125" t="s">
        <v>835</v>
      </c>
      <c r="C113" s="123" t="s">
        <v>679</v>
      </c>
      <c r="D113" s="126">
        <v>71.05</v>
      </c>
    </row>
    <row r="114" spans="1:4" ht="13.5" x14ac:dyDescent="0.25">
      <c r="A114" s="124" t="s">
        <v>997</v>
      </c>
      <c r="B114" s="125" t="s">
        <v>836</v>
      </c>
      <c r="C114" s="123" t="s">
        <v>679</v>
      </c>
      <c r="D114" s="126">
        <v>71.05</v>
      </c>
    </row>
    <row r="115" spans="1:4" ht="13.5" x14ac:dyDescent="0.25">
      <c r="A115" s="124" t="s">
        <v>998</v>
      </c>
      <c r="B115" s="125" t="s">
        <v>837</v>
      </c>
      <c r="C115" s="123" t="s">
        <v>679</v>
      </c>
      <c r="D115" s="126">
        <v>88.1</v>
      </c>
    </row>
    <row r="116" spans="1:4" ht="13.5" x14ac:dyDescent="0.25">
      <c r="A116" s="124" t="s">
        <v>999</v>
      </c>
      <c r="B116" s="125" t="s">
        <v>838</v>
      </c>
      <c r="C116" s="123" t="s">
        <v>679</v>
      </c>
      <c r="D116" s="126">
        <v>93.79</v>
      </c>
    </row>
    <row r="117" spans="1:4" ht="13.5" x14ac:dyDescent="0.25">
      <c r="A117" s="124" t="s">
        <v>1000</v>
      </c>
      <c r="B117" s="125" t="s">
        <v>839</v>
      </c>
      <c r="C117" s="123" t="s">
        <v>679</v>
      </c>
      <c r="D117" s="126">
        <v>51.16</v>
      </c>
    </row>
    <row r="118" spans="1:4" ht="13.5" x14ac:dyDescent="0.25">
      <c r="A118" s="124" t="s">
        <v>1001</v>
      </c>
      <c r="B118" s="125" t="s">
        <v>840</v>
      </c>
      <c r="C118" s="123" t="s">
        <v>679</v>
      </c>
      <c r="D118" s="126">
        <v>46.89</v>
      </c>
    </row>
    <row r="119" spans="1:4" ht="13.5" x14ac:dyDescent="0.25">
      <c r="A119" s="124" t="s">
        <v>1002</v>
      </c>
      <c r="B119" s="125" t="s">
        <v>841</v>
      </c>
      <c r="C119" s="123" t="s">
        <v>679</v>
      </c>
      <c r="D119" s="126">
        <v>120.79</v>
      </c>
    </row>
    <row r="120" spans="1:4" ht="13.5" x14ac:dyDescent="0.25">
      <c r="A120" s="124" t="s">
        <v>1003</v>
      </c>
      <c r="B120" s="125" t="s">
        <v>842</v>
      </c>
      <c r="C120" s="123" t="s">
        <v>679</v>
      </c>
      <c r="D120" s="126">
        <v>106.58</v>
      </c>
    </row>
    <row r="121" spans="1:4" ht="13.5" x14ac:dyDescent="0.25">
      <c r="A121" s="124" t="s">
        <v>1004</v>
      </c>
      <c r="B121" s="125" t="s">
        <v>843</v>
      </c>
      <c r="C121" s="123" t="s">
        <v>679</v>
      </c>
      <c r="D121" s="126">
        <v>150.63</v>
      </c>
    </row>
    <row r="122" spans="1:4" ht="13.5" x14ac:dyDescent="0.25">
      <c r="A122" s="124" t="s">
        <v>1005</v>
      </c>
      <c r="B122" s="125" t="s">
        <v>844</v>
      </c>
      <c r="C122" s="123" t="s">
        <v>679</v>
      </c>
      <c r="D122" s="126">
        <v>41.21</v>
      </c>
    </row>
    <row r="123" spans="1:4" ht="13.5" x14ac:dyDescent="0.25">
      <c r="A123" s="124" t="s">
        <v>1006</v>
      </c>
      <c r="B123" s="125" t="s">
        <v>845</v>
      </c>
      <c r="C123" s="123" t="s">
        <v>679</v>
      </c>
      <c r="D123" s="126">
        <v>46.89</v>
      </c>
    </row>
    <row r="124" spans="1:4" ht="13.5" x14ac:dyDescent="0.25">
      <c r="A124" s="124" t="s">
        <v>1007</v>
      </c>
      <c r="B124" s="125" t="s">
        <v>846</v>
      </c>
      <c r="C124" s="123" t="s">
        <v>679</v>
      </c>
      <c r="D124" s="126">
        <v>46.89</v>
      </c>
    </row>
    <row r="125" spans="1:4" ht="13.5" x14ac:dyDescent="0.25">
      <c r="A125" s="124" t="s">
        <v>1008</v>
      </c>
      <c r="B125" s="125" t="s">
        <v>847</v>
      </c>
      <c r="C125" s="123" t="s">
        <v>679</v>
      </c>
      <c r="D125" s="126">
        <v>51.16</v>
      </c>
    </row>
    <row r="126" spans="1:4" ht="13.5" x14ac:dyDescent="0.25">
      <c r="A126" s="124" t="s">
        <v>1009</v>
      </c>
      <c r="B126" s="125" t="s">
        <v>848</v>
      </c>
      <c r="C126" s="123" t="s">
        <v>679</v>
      </c>
      <c r="D126" s="126">
        <v>62.52</v>
      </c>
    </row>
    <row r="127" spans="1:4" ht="13.5" x14ac:dyDescent="0.25">
      <c r="A127" s="124" t="s">
        <v>1010</v>
      </c>
      <c r="B127" s="125" t="s">
        <v>849</v>
      </c>
      <c r="C127" s="123" t="s">
        <v>679</v>
      </c>
      <c r="D127" s="126">
        <v>78.16</v>
      </c>
    </row>
    <row r="128" spans="1:4" ht="13.5" x14ac:dyDescent="0.25">
      <c r="A128" s="124" t="s">
        <v>1011</v>
      </c>
      <c r="B128" s="125" t="s">
        <v>850</v>
      </c>
      <c r="C128" s="123" t="s">
        <v>679</v>
      </c>
      <c r="D128" s="126">
        <v>92.37</v>
      </c>
    </row>
    <row r="129" spans="1:4" ht="13.5" x14ac:dyDescent="0.25">
      <c r="A129" s="124" t="s">
        <v>1012</v>
      </c>
      <c r="B129" s="125" t="s">
        <v>851</v>
      </c>
      <c r="C129" s="123" t="s">
        <v>679</v>
      </c>
      <c r="D129" s="126">
        <v>55.42</v>
      </c>
    </row>
    <row r="130" spans="1:4" ht="13.5" x14ac:dyDescent="0.25">
      <c r="A130" s="124" t="s">
        <v>1013</v>
      </c>
      <c r="B130" s="125" t="s">
        <v>852</v>
      </c>
      <c r="C130" s="123" t="s">
        <v>679</v>
      </c>
      <c r="D130" s="126">
        <v>68.209999999999994</v>
      </c>
    </row>
    <row r="131" spans="1:4" ht="13.5" x14ac:dyDescent="0.25">
      <c r="A131" s="124" t="s">
        <v>1014</v>
      </c>
      <c r="B131" s="125" t="s">
        <v>853</v>
      </c>
      <c r="C131" s="123" t="s">
        <v>679</v>
      </c>
      <c r="D131" s="126">
        <v>82.42</v>
      </c>
    </row>
    <row r="132" spans="1:4" ht="13.5" x14ac:dyDescent="0.25">
      <c r="A132" s="124" t="s">
        <v>1015</v>
      </c>
      <c r="B132" s="125" t="s">
        <v>854</v>
      </c>
      <c r="C132" s="123" t="s">
        <v>679</v>
      </c>
      <c r="D132" s="126">
        <v>93.79</v>
      </c>
    </row>
    <row r="133" spans="1:4" ht="13.5" x14ac:dyDescent="0.25">
      <c r="A133" s="124" t="s">
        <v>1016</v>
      </c>
      <c r="B133" s="125" t="s">
        <v>855</v>
      </c>
      <c r="C133" s="123" t="s">
        <v>679</v>
      </c>
      <c r="D133" s="126">
        <v>62.52</v>
      </c>
    </row>
    <row r="134" spans="1:4" ht="13.5" x14ac:dyDescent="0.25">
      <c r="A134" s="124" t="s">
        <v>1017</v>
      </c>
      <c r="B134" s="125" t="s">
        <v>856</v>
      </c>
      <c r="C134" s="123" t="s">
        <v>679</v>
      </c>
      <c r="D134" s="126">
        <v>62.52</v>
      </c>
    </row>
    <row r="135" spans="1:4" ht="13.5" x14ac:dyDescent="0.25">
      <c r="A135" s="124" t="s">
        <v>0</v>
      </c>
      <c r="B135" s="125" t="s">
        <v>857</v>
      </c>
      <c r="C135" s="123" t="s">
        <v>679</v>
      </c>
      <c r="D135" s="126">
        <v>92.37</v>
      </c>
    </row>
    <row r="136" spans="1:4" ht="13.5" x14ac:dyDescent="0.25">
      <c r="A136" s="124" t="s">
        <v>1</v>
      </c>
      <c r="B136" s="125" t="s">
        <v>858</v>
      </c>
      <c r="C136" s="123" t="s">
        <v>679</v>
      </c>
      <c r="D136" s="126">
        <v>92.37</v>
      </c>
    </row>
    <row r="137" spans="1:4" ht="13.5" x14ac:dyDescent="0.25">
      <c r="A137" s="124" t="s">
        <v>2</v>
      </c>
      <c r="B137" s="125" t="s">
        <v>859</v>
      </c>
      <c r="C137" s="123" t="s">
        <v>679</v>
      </c>
      <c r="D137" s="126">
        <v>63.95</v>
      </c>
    </row>
    <row r="138" spans="1:4" ht="13.5" x14ac:dyDescent="0.25">
      <c r="A138" s="124" t="s">
        <v>3</v>
      </c>
      <c r="B138" s="125" t="s">
        <v>860</v>
      </c>
      <c r="C138" s="123" t="s">
        <v>679</v>
      </c>
      <c r="D138" s="126">
        <v>63.95</v>
      </c>
    </row>
    <row r="139" spans="1:4" ht="13.5" x14ac:dyDescent="0.25">
      <c r="A139" s="124" t="s">
        <v>4</v>
      </c>
      <c r="B139" s="125" t="s">
        <v>861</v>
      </c>
      <c r="C139" s="123" t="s">
        <v>679</v>
      </c>
      <c r="D139" s="126">
        <v>143.52000000000001</v>
      </c>
    </row>
    <row r="140" spans="1:4" ht="13.5" x14ac:dyDescent="0.25">
      <c r="A140" s="124" t="s">
        <v>5</v>
      </c>
      <c r="B140" s="125" t="s">
        <v>862</v>
      </c>
      <c r="C140" s="123" t="s">
        <v>679</v>
      </c>
      <c r="D140" s="126">
        <v>143.52000000000001</v>
      </c>
    </row>
    <row r="141" spans="1:4" ht="13.5" x14ac:dyDescent="0.25">
      <c r="A141" s="124" t="s">
        <v>6</v>
      </c>
      <c r="B141" s="125" t="s">
        <v>863</v>
      </c>
      <c r="C141" s="123" t="s">
        <v>679</v>
      </c>
      <c r="D141" s="126">
        <v>218.83</v>
      </c>
    </row>
    <row r="142" spans="1:4" ht="13.5" x14ac:dyDescent="0.25">
      <c r="A142" s="124" t="s">
        <v>7</v>
      </c>
      <c r="B142" s="125" t="s">
        <v>864</v>
      </c>
      <c r="C142" s="123" t="s">
        <v>679</v>
      </c>
      <c r="D142" s="126">
        <v>287.04000000000002</v>
      </c>
    </row>
    <row r="143" spans="1:4" ht="13.5" x14ac:dyDescent="0.25">
      <c r="A143" s="124" t="s">
        <v>8</v>
      </c>
      <c r="B143" s="125" t="s">
        <v>865</v>
      </c>
      <c r="C143" s="123" t="s">
        <v>679</v>
      </c>
      <c r="D143" s="126">
        <v>355.25</v>
      </c>
    </row>
    <row r="144" spans="1:4" ht="13.5" x14ac:dyDescent="0.25">
      <c r="A144" s="124" t="s">
        <v>9</v>
      </c>
      <c r="B144" s="125" t="s">
        <v>866</v>
      </c>
      <c r="C144" s="123" t="s">
        <v>679</v>
      </c>
      <c r="D144" s="126">
        <v>424.88</v>
      </c>
    </row>
    <row r="145" spans="1:4" ht="13.5" x14ac:dyDescent="0.25">
      <c r="A145" s="124" t="s">
        <v>10</v>
      </c>
      <c r="B145" s="125" t="s">
        <v>867</v>
      </c>
      <c r="C145" s="123" t="s">
        <v>679</v>
      </c>
      <c r="D145" s="126">
        <v>487.4</v>
      </c>
    </row>
    <row r="146" spans="1:4" ht="13.5" x14ac:dyDescent="0.25">
      <c r="A146" s="124" t="s">
        <v>11</v>
      </c>
      <c r="B146" s="125" t="s">
        <v>868</v>
      </c>
      <c r="C146" s="123" t="s">
        <v>679</v>
      </c>
      <c r="D146" s="126">
        <v>578.35</v>
      </c>
    </row>
    <row r="147" spans="1:4" ht="13.5" x14ac:dyDescent="0.25">
      <c r="A147" s="124" t="s">
        <v>12</v>
      </c>
      <c r="B147" s="125" t="s">
        <v>869</v>
      </c>
      <c r="C147" s="123" t="s">
        <v>679</v>
      </c>
      <c r="D147" s="126">
        <v>647.98</v>
      </c>
    </row>
    <row r="148" spans="1:4" ht="13.5" x14ac:dyDescent="0.25">
      <c r="A148" s="124" t="s">
        <v>13</v>
      </c>
      <c r="B148" s="125" t="s">
        <v>870</v>
      </c>
      <c r="C148" s="123" t="s">
        <v>679</v>
      </c>
      <c r="D148" s="126">
        <v>136.41999999999999</v>
      </c>
    </row>
    <row r="149" spans="1:4" ht="13.5" x14ac:dyDescent="0.25">
      <c r="A149" s="124" t="s">
        <v>14</v>
      </c>
      <c r="B149" s="125" t="s">
        <v>871</v>
      </c>
      <c r="C149" s="123" t="s">
        <v>679</v>
      </c>
      <c r="D149" s="126">
        <v>218.83</v>
      </c>
    </row>
    <row r="150" spans="1:4" ht="13.5" x14ac:dyDescent="0.25">
      <c r="A150" s="124" t="s">
        <v>15</v>
      </c>
      <c r="B150" s="125" t="s">
        <v>872</v>
      </c>
      <c r="C150" s="123" t="s">
        <v>679</v>
      </c>
      <c r="D150" s="126">
        <v>287.04000000000002</v>
      </c>
    </row>
    <row r="151" spans="1:4" ht="13.5" x14ac:dyDescent="0.25">
      <c r="A151" s="124" t="s">
        <v>16</v>
      </c>
      <c r="B151" s="125" t="s">
        <v>873</v>
      </c>
      <c r="C151" s="123" t="s">
        <v>679</v>
      </c>
      <c r="D151" s="126">
        <v>355.25</v>
      </c>
    </row>
    <row r="152" spans="1:4" ht="13.5" x14ac:dyDescent="0.25">
      <c r="A152" s="124" t="s">
        <v>17</v>
      </c>
      <c r="B152" s="125" t="s">
        <v>874</v>
      </c>
      <c r="C152" s="123" t="s">
        <v>679</v>
      </c>
      <c r="D152" s="126">
        <v>424.88</v>
      </c>
    </row>
    <row r="153" spans="1:4" ht="13.5" x14ac:dyDescent="0.25">
      <c r="A153" s="124" t="s">
        <v>18</v>
      </c>
      <c r="B153" s="125" t="s">
        <v>875</v>
      </c>
      <c r="C153" s="123" t="s">
        <v>679</v>
      </c>
      <c r="D153" s="126">
        <v>487.4</v>
      </c>
    </row>
    <row r="154" spans="1:4" ht="13.5" x14ac:dyDescent="0.25">
      <c r="A154" s="124" t="s">
        <v>19</v>
      </c>
      <c r="B154" s="125" t="s">
        <v>876</v>
      </c>
      <c r="C154" s="123" t="s">
        <v>679</v>
      </c>
      <c r="D154" s="126">
        <v>578.35</v>
      </c>
    </row>
    <row r="155" spans="1:4" ht="13.5" x14ac:dyDescent="0.25">
      <c r="A155" s="124" t="s">
        <v>20</v>
      </c>
      <c r="B155" s="125" t="s">
        <v>877</v>
      </c>
      <c r="C155" s="123" t="s">
        <v>679</v>
      </c>
      <c r="D155" s="126">
        <v>647.98</v>
      </c>
    </row>
    <row r="156" spans="1:4" ht="13.5" x14ac:dyDescent="0.25">
      <c r="A156" s="124" t="s">
        <v>21</v>
      </c>
      <c r="B156" s="125" t="s">
        <v>878</v>
      </c>
      <c r="C156" s="123" t="s">
        <v>679</v>
      </c>
      <c r="D156" s="126">
        <v>157.72999999999999</v>
      </c>
    </row>
    <row r="157" spans="1:4" ht="13.5" x14ac:dyDescent="0.25">
      <c r="A157" s="124" t="s">
        <v>22</v>
      </c>
      <c r="B157" s="125" t="s">
        <v>879</v>
      </c>
      <c r="C157" s="123" t="s">
        <v>679</v>
      </c>
      <c r="D157" s="126">
        <v>135</v>
      </c>
    </row>
    <row r="158" spans="1:4" ht="13.5" x14ac:dyDescent="0.25">
      <c r="A158" s="124" t="s">
        <v>23</v>
      </c>
      <c r="B158" s="125" t="s">
        <v>880</v>
      </c>
      <c r="C158" s="123" t="s">
        <v>679</v>
      </c>
      <c r="D158" s="126">
        <v>129.31</v>
      </c>
    </row>
    <row r="159" spans="1:4" ht="13.5" x14ac:dyDescent="0.25">
      <c r="A159" s="124" t="s">
        <v>24</v>
      </c>
      <c r="B159" s="125" t="s">
        <v>881</v>
      </c>
      <c r="C159" s="123" t="s">
        <v>679</v>
      </c>
      <c r="D159" s="126">
        <v>93.79</v>
      </c>
    </row>
    <row r="160" spans="1:4" ht="13.5" x14ac:dyDescent="0.25">
      <c r="A160" s="124" t="s">
        <v>25</v>
      </c>
      <c r="B160" s="125" t="s">
        <v>882</v>
      </c>
      <c r="C160" s="123" t="s">
        <v>679</v>
      </c>
      <c r="D160" s="126">
        <v>52.58</v>
      </c>
    </row>
    <row r="161" spans="1:4" ht="13.5" x14ac:dyDescent="0.25">
      <c r="A161" s="124" t="s">
        <v>26</v>
      </c>
      <c r="B161" s="125" t="s">
        <v>737</v>
      </c>
      <c r="C161" s="123" t="s">
        <v>679</v>
      </c>
      <c r="D161" s="126">
        <v>52.58</v>
      </c>
    </row>
    <row r="162" spans="1:4" ht="13.5" x14ac:dyDescent="0.25">
      <c r="A162" s="124" t="s">
        <v>27</v>
      </c>
      <c r="B162" s="125" t="s">
        <v>883</v>
      </c>
      <c r="C162" s="123" t="s">
        <v>679</v>
      </c>
      <c r="D162" s="126">
        <v>52.58</v>
      </c>
    </row>
    <row r="163" spans="1:4" ht="13.5" x14ac:dyDescent="0.25">
      <c r="A163" s="124" t="s">
        <v>28</v>
      </c>
      <c r="B163" s="125" t="s">
        <v>884</v>
      </c>
      <c r="C163" s="123" t="s">
        <v>679</v>
      </c>
      <c r="D163" s="126">
        <v>157.72999999999999</v>
      </c>
    </row>
    <row r="164" spans="1:4" x14ac:dyDescent="0.2">
      <c r="A164" s="7"/>
    </row>
  </sheetData>
  <mergeCells count="1">
    <mergeCell ref="E1:G1"/>
  </mergeCells>
  <phoneticPr fontId="42" type="noConversion"/>
  <dataValidations xWindow="938" yWindow="724" count="1">
    <dataValidation type="list" showInputMessage="1" showErrorMessage="1" errorTitle="Factor de Escalacion" error="Los Valores tienen que ser Numericos si Ud. los cambio  por accidente y no sabe como reponerlos siga estas instrucciones: Solo haga click en la Drop down y elija uno de ellos." promptTitle="Factor de Escalacion" prompt="Elija un Factor de Escalacion que se  aplicara como porcentaje sobre la Obra de Mano." sqref="G24">
      <formula1>$I$1:$AW$1</formula1>
    </dataValidation>
  </dataValidations>
  <pageMargins left="0.75" right="0.75" top="1" bottom="1" header="0.5" footer="0.5"/>
  <pageSetup orientation="portrait" horizontalDpi="200" verticalDpi="2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tabColor indexed="13"/>
  </sheetPr>
  <dimension ref="A1:AV87"/>
  <sheetViews>
    <sheetView showRowColHeaders="0" workbookViewId="0">
      <selection activeCell="I24" sqref="I24"/>
    </sheetView>
  </sheetViews>
  <sheetFormatPr defaultRowHeight="12.75" x14ac:dyDescent="0.2"/>
  <cols>
    <col min="1" max="1" width="12.7109375" customWidth="1"/>
    <col min="2" max="2" width="36.7109375" customWidth="1"/>
    <col min="3" max="3" width="10.7109375" customWidth="1"/>
    <col min="4" max="4" width="18.7109375" customWidth="1"/>
  </cols>
  <sheetData>
    <row r="1" spans="1:48" ht="36" customHeight="1" thickBot="1" x14ac:dyDescent="0.3">
      <c r="A1" s="45" t="s">
        <v>544</v>
      </c>
      <c r="B1" s="45" t="s">
        <v>566</v>
      </c>
      <c r="C1" s="45" t="s">
        <v>558</v>
      </c>
      <c r="D1" s="46" t="s">
        <v>534</v>
      </c>
      <c r="E1" s="194" t="s">
        <v>623</v>
      </c>
      <c r="F1" s="195"/>
      <c r="G1" s="195"/>
      <c r="I1" s="99">
        <v>1</v>
      </c>
      <c r="J1" s="99">
        <v>0.95</v>
      </c>
      <c r="K1" s="99">
        <v>0.9</v>
      </c>
      <c r="L1" s="99">
        <v>0.85</v>
      </c>
      <c r="M1" s="99">
        <v>0.8</v>
      </c>
      <c r="N1" s="99">
        <v>0.75</v>
      </c>
      <c r="O1" s="99">
        <v>0.7</v>
      </c>
      <c r="P1" s="99">
        <v>0.65</v>
      </c>
      <c r="Q1" s="99">
        <v>0.6</v>
      </c>
      <c r="R1" s="99">
        <v>0.55000000000000004</v>
      </c>
      <c r="S1" s="99">
        <v>0.5</v>
      </c>
      <c r="T1" s="99">
        <v>0.45</v>
      </c>
      <c r="U1" s="99">
        <v>0.39999999999999902</v>
      </c>
      <c r="V1" s="99">
        <v>0.34999999999999898</v>
      </c>
      <c r="W1" s="99">
        <v>0.29999999999999899</v>
      </c>
      <c r="X1" s="99">
        <v>0.249999999999999</v>
      </c>
      <c r="Y1" s="99">
        <v>0.19999999999999901</v>
      </c>
      <c r="Z1" s="99">
        <v>0.149999999999999</v>
      </c>
      <c r="AA1" s="99">
        <v>9.9999999999999006E-2</v>
      </c>
      <c r="AB1" s="99">
        <v>4.9999999999998997E-2</v>
      </c>
      <c r="AC1" s="99">
        <v>0</v>
      </c>
      <c r="AD1" s="99">
        <v>-0.05</v>
      </c>
      <c r="AE1" s="99">
        <v>-0.1</v>
      </c>
      <c r="AF1" s="99">
        <v>-0.15</v>
      </c>
      <c r="AG1" s="99">
        <v>-0.2</v>
      </c>
      <c r="AH1" s="99">
        <v>-0.25</v>
      </c>
      <c r="AI1" s="99">
        <v>-0.3</v>
      </c>
      <c r="AJ1" s="99">
        <v>-0.35</v>
      </c>
      <c r="AK1" s="99">
        <v>-0.4</v>
      </c>
      <c r="AL1" s="99">
        <v>-0.45</v>
      </c>
      <c r="AM1" s="99">
        <v>-0.5</v>
      </c>
      <c r="AN1" s="99">
        <v>-0.55000000000000004</v>
      </c>
      <c r="AO1" s="99">
        <v>-0.6</v>
      </c>
      <c r="AP1" s="99">
        <v>-0.65</v>
      </c>
      <c r="AQ1" s="99">
        <v>-0.7</v>
      </c>
      <c r="AR1" s="99">
        <v>-0.75</v>
      </c>
      <c r="AS1" s="99">
        <v>-0.8</v>
      </c>
      <c r="AT1" s="99">
        <v>-0.85</v>
      </c>
      <c r="AU1" s="99">
        <v>-0.9</v>
      </c>
      <c r="AV1" s="99">
        <v>-0.95</v>
      </c>
    </row>
    <row r="2" spans="1:48" ht="13.5" thickTop="1" x14ac:dyDescent="0.2">
      <c r="A2" s="122" t="s">
        <v>195</v>
      </c>
      <c r="B2" s="121" t="s">
        <v>635</v>
      </c>
      <c r="C2" s="122" t="s">
        <v>619</v>
      </c>
      <c r="D2" s="121">
        <v>4.91</v>
      </c>
    </row>
    <row r="3" spans="1:48" x14ac:dyDescent="0.2">
      <c r="A3" s="124" t="s">
        <v>196</v>
      </c>
      <c r="B3" s="7" t="s">
        <v>636</v>
      </c>
      <c r="C3" s="124" t="s">
        <v>619</v>
      </c>
      <c r="D3" s="7">
        <v>5.0599999999999996</v>
      </c>
    </row>
    <row r="4" spans="1:48" x14ac:dyDescent="0.2">
      <c r="A4" s="124" t="s">
        <v>197</v>
      </c>
      <c r="B4" s="7" t="s">
        <v>637</v>
      </c>
      <c r="C4" s="124" t="s">
        <v>622</v>
      </c>
      <c r="D4" s="7">
        <v>9.5</v>
      </c>
    </row>
    <row r="5" spans="1:48" x14ac:dyDescent="0.2">
      <c r="A5" s="124" t="s">
        <v>198</v>
      </c>
      <c r="B5" s="7" t="s">
        <v>638</v>
      </c>
      <c r="C5" s="124" t="s">
        <v>622</v>
      </c>
      <c r="D5" s="7">
        <v>10.1</v>
      </c>
    </row>
    <row r="6" spans="1:48" x14ac:dyDescent="0.2">
      <c r="A6" s="124" t="s">
        <v>199</v>
      </c>
      <c r="B6" s="7" t="s">
        <v>639</v>
      </c>
      <c r="C6" s="124" t="s">
        <v>622</v>
      </c>
      <c r="D6" s="7">
        <v>12.83</v>
      </c>
    </row>
    <row r="7" spans="1:48" x14ac:dyDescent="0.2">
      <c r="A7" s="124" t="s">
        <v>200</v>
      </c>
      <c r="B7" s="7" t="s">
        <v>640</v>
      </c>
      <c r="C7" s="124" t="s">
        <v>622</v>
      </c>
      <c r="D7" s="7">
        <v>13.64</v>
      </c>
    </row>
    <row r="8" spans="1:48" x14ac:dyDescent="0.2">
      <c r="A8" s="124" t="s">
        <v>201</v>
      </c>
      <c r="B8" s="7" t="s">
        <v>641</v>
      </c>
      <c r="C8" s="124" t="s">
        <v>622</v>
      </c>
      <c r="D8" s="7">
        <v>7.52</v>
      </c>
    </row>
    <row r="9" spans="1:48" x14ac:dyDescent="0.2">
      <c r="A9" s="124" t="s">
        <v>202</v>
      </c>
      <c r="B9" s="7" t="s">
        <v>642</v>
      </c>
      <c r="C9" s="124" t="s">
        <v>622</v>
      </c>
      <c r="D9" s="7">
        <v>8.06</v>
      </c>
    </row>
    <row r="10" spans="1:48" x14ac:dyDescent="0.2">
      <c r="A10" s="124" t="s">
        <v>203</v>
      </c>
      <c r="B10" s="7" t="s">
        <v>643</v>
      </c>
      <c r="C10" s="124" t="s">
        <v>619</v>
      </c>
      <c r="D10" s="7">
        <v>5.34</v>
      </c>
    </row>
    <row r="11" spans="1:48" x14ac:dyDescent="0.2">
      <c r="A11" s="124" t="s">
        <v>204</v>
      </c>
      <c r="B11" s="7" t="s">
        <v>644</v>
      </c>
      <c r="C11" s="124" t="s">
        <v>621</v>
      </c>
      <c r="D11" s="7">
        <v>6.21</v>
      </c>
    </row>
    <row r="12" spans="1:48" x14ac:dyDescent="0.2">
      <c r="A12" s="124" t="s">
        <v>205</v>
      </c>
      <c r="B12" s="7" t="s">
        <v>645</v>
      </c>
      <c r="C12" s="124" t="s">
        <v>565</v>
      </c>
      <c r="D12" s="7">
        <v>2921.74</v>
      </c>
    </row>
    <row r="13" spans="1:48" x14ac:dyDescent="0.2">
      <c r="A13" s="124" t="s">
        <v>206</v>
      </c>
      <c r="B13" s="7" t="s">
        <v>117</v>
      </c>
      <c r="C13" s="124" t="s">
        <v>619</v>
      </c>
      <c r="D13" s="7">
        <v>2.92</v>
      </c>
    </row>
    <row r="14" spans="1:48" x14ac:dyDescent="0.2">
      <c r="A14" s="124" t="s">
        <v>207</v>
      </c>
      <c r="B14" s="7" t="s">
        <v>646</v>
      </c>
      <c r="C14" s="124" t="s">
        <v>619</v>
      </c>
      <c r="D14" s="7">
        <v>4.08</v>
      </c>
    </row>
    <row r="15" spans="1:48" x14ac:dyDescent="0.2">
      <c r="A15" s="124" t="s">
        <v>208</v>
      </c>
      <c r="B15" s="7" t="s">
        <v>647</v>
      </c>
      <c r="C15" s="124" t="s">
        <v>619</v>
      </c>
      <c r="D15" s="7">
        <v>3.2</v>
      </c>
    </row>
    <row r="16" spans="1:48" x14ac:dyDescent="0.2">
      <c r="A16" s="124" t="s">
        <v>209</v>
      </c>
      <c r="B16" s="7" t="s">
        <v>116</v>
      </c>
      <c r="C16" s="124" t="s">
        <v>565</v>
      </c>
      <c r="D16" s="7">
        <v>3200</v>
      </c>
    </row>
    <row r="17" spans="1:7" x14ac:dyDescent="0.2">
      <c r="A17" s="124" t="s">
        <v>210</v>
      </c>
      <c r="B17" s="7" t="s">
        <v>648</v>
      </c>
      <c r="C17" s="124" t="s">
        <v>622</v>
      </c>
      <c r="D17" s="7">
        <v>2.5</v>
      </c>
    </row>
    <row r="18" spans="1:7" x14ac:dyDescent="0.2">
      <c r="A18" s="124" t="s">
        <v>211</v>
      </c>
      <c r="B18" s="7" t="s">
        <v>649</v>
      </c>
      <c r="C18" s="124" t="s">
        <v>650</v>
      </c>
      <c r="D18" s="7">
        <v>189.15</v>
      </c>
    </row>
    <row r="19" spans="1:7" x14ac:dyDescent="0.2">
      <c r="A19" s="124" t="s">
        <v>212</v>
      </c>
      <c r="B19" s="7" t="s">
        <v>651</v>
      </c>
      <c r="C19" s="124" t="s">
        <v>565</v>
      </c>
      <c r="D19" s="7">
        <v>726.08</v>
      </c>
    </row>
    <row r="20" spans="1:7" x14ac:dyDescent="0.2">
      <c r="A20" s="124" t="s">
        <v>213</v>
      </c>
      <c r="B20" s="7" t="s">
        <v>652</v>
      </c>
      <c r="C20" s="124" t="s">
        <v>565</v>
      </c>
      <c r="D20" s="7">
        <v>2304.34</v>
      </c>
    </row>
    <row r="21" spans="1:7" ht="13.5" thickBot="1" x14ac:dyDescent="0.25">
      <c r="A21" s="124" t="s">
        <v>214</v>
      </c>
      <c r="B21" s="7" t="s">
        <v>653</v>
      </c>
      <c r="C21" s="124" t="s">
        <v>565</v>
      </c>
      <c r="D21" s="7">
        <v>1173.9100000000001</v>
      </c>
      <c r="F21" s="96" t="s">
        <v>626</v>
      </c>
    </row>
    <row r="22" spans="1:7" ht="15.75" thickTop="1" thickBot="1" x14ac:dyDescent="0.25">
      <c r="A22" s="124" t="s">
        <v>215</v>
      </c>
      <c r="B22" s="7" t="s">
        <v>654</v>
      </c>
      <c r="C22" s="124" t="s">
        <v>565</v>
      </c>
      <c r="D22" s="7">
        <v>747.82</v>
      </c>
      <c r="G22" s="100">
        <v>0.149999999999999</v>
      </c>
    </row>
    <row r="23" spans="1:7" ht="13.5" thickTop="1" x14ac:dyDescent="0.2">
      <c r="A23" s="124" t="s">
        <v>216</v>
      </c>
      <c r="B23" s="7" t="s">
        <v>655</v>
      </c>
      <c r="C23" s="124" t="s">
        <v>565</v>
      </c>
      <c r="D23" s="7">
        <v>1173.9100000000001</v>
      </c>
    </row>
    <row r="24" spans="1:7" x14ac:dyDescent="0.2">
      <c r="A24" s="124" t="s">
        <v>217</v>
      </c>
      <c r="B24" s="7" t="s">
        <v>656</v>
      </c>
      <c r="C24" s="124" t="s">
        <v>565</v>
      </c>
      <c r="D24" s="7">
        <v>800</v>
      </c>
    </row>
    <row r="25" spans="1:7" x14ac:dyDescent="0.2">
      <c r="A25" s="124" t="s">
        <v>218</v>
      </c>
      <c r="B25" s="7" t="s">
        <v>657</v>
      </c>
      <c r="C25" s="124" t="s">
        <v>565</v>
      </c>
      <c r="D25" s="7">
        <v>800</v>
      </c>
    </row>
    <row r="26" spans="1:7" x14ac:dyDescent="0.2">
      <c r="A26" s="124" t="s">
        <v>219</v>
      </c>
      <c r="B26" s="7" t="s">
        <v>658</v>
      </c>
      <c r="C26" s="124" t="s">
        <v>565</v>
      </c>
      <c r="D26" s="7">
        <v>800</v>
      </c>
    </row>
    <row r="27" spans="1:7" x14ac:dyDescent="0.2">
      <c r="A27" s="124" t="s">
        <v>220</v>
      </c>
      <c r="B27" s="7" t="s">
        <v>659</v>
      </c>
      <c r="C27" s="124" t="s">
        <v>565</v>
      </c>
      <c r="D27" s="7">
        <v>540.42999999999995</v>
      </c>
    </row>
    <row r="28" spans="1:7" x14ac:dyDescent="0.2">
      <c r="A28" s="124" t="s">
        <v>221</v>
      </c>
      <c r="B28" s="7" t="s">
        <v>660</v>
      </c>
      <c r="C28" s="124" t="s">
        <v>564</v>
      </c>
      <c r="D28" s="7">
        <v>2.21</v>
      </c>
    </row>
    <row r="29" spans="1:7" x14ac:dyDescent="0.2">
      <c r="A29" s="124" t="s">
        <v>222</v>
      </c>
      <c r="B29" s="7" t="s">
        <v>661</v>
      </c>
      <c r="C29" s="124" t="s">
        <v>564</v>
      </c>
      <c r="D29" s="7">
        <v>85.5</v>
      </c>
    </row>
    <row r="30" spans="1:7" x14ac:dyDescent="0.2">
      <c r="A30" s="124" t="s">
        <v>223</v>
      </c>
      <c r="B30" s="7" t="s">
        <v>662</v>
      </c>
      <c r="C30" s="124" t="s">
        <v>564</v>
      </c>
      <c r="D30" s="7">
        <v>85.5</v>
      </c>
    </row>
    <row r="31" spans="1:7" x14ac:dyDescent="0.2">
      <c r="A31" s="124" t="s">
        <v>224</v>
      </c>
      <c r="B31" s="7" t="s">
        <v>663</v>
      </c>
      <c r="C31" s="124" t="s">
        <v>564</v>
      </c>
      <c r="D31" s="7">
        <v>55.8</v>
      </c>
    </row>
    <row r="32" spans="1:7" x14ac:dyDescent="0.2">
      <c r="A32" s="124" t="s">
        <v>225</v>
      </c>
      <c r="B32" s="7" t="s">
        <v>664</v>
      </c>
      <c r="C32" s="124" t="s">
        <v>565</v>
      </c>
      <c r="D32" s="7">
        <v>295.64999999999998</v>
      </c>
    </row>
    <row r="33" spans="1:4" x14ac:dyDescent="0.2">
      <c r="A33" s="124" t="s">
        <v>226</v>
      </c>
      <c r="B33" s="7" t="s">
        <v>665</v>
      </c>
      <c r="C33" s="124" t="s">
        <v>564</v>
      </c>
      <c r="D33" s="7">
        <v>57.97</v>
      </c>
    </row>
    <row r="34" spans="1:4" x14ac:dyDescent="0.2">
      <c r="A34" s="124" t="s">
        <v>227</v>
      </c>
      <c r="B34" s="7" t="s">
        <v>666</v>
      </c>
      <c r="C34" s="124" t="s">
        <v>621</v>
      </c>
      <c r="D34" s="7">
        <v>2.5499999999999998</v>
      </c>
    </row>
    <row r="35" spans="1:4" x14ac:dyDescent="0.2">
      <c r="A35" s="124" t="s">
        <v>228</v>
      </c>
      <c r="B35" s="7" t="s">
        <v>667</v>
      </c>
      <c r="C35" s="124" t="s">
        <v>621</v>
      </c>
      <c r="D35" s="7">
        <v>69.12</v>
      </c>
    </row>
    <row r="36" spans="1:4" x14ac:dyDescent="0.2">
      <c r="A36" s="124" t="s">
        <v>229</v>
      </c>
      <c r="B36" s="7" t="s">
        <v>668</v>
      </c>
      <c r="C36" s="124" t="s">
        <v>621</v>
      </c>
      <c r="D36" s="7">
        <v>66.56</v>
      </c>
    </row>
    <row r="37" spans="1:4" x14ac:dyDescent="0.2">
      <c r="A37" s="124" t="s">
        <v>230</v>
      </c>
      <c r="B37" s="7" t="s">
        <v>669</v>
      </c>
      <c r="C37" s="124" t="s">
        <v>670</v>
      </c>
      <c r="D37" s="7">
        <v>3510</v>
      </c>
    </row>
    <row r="38" spans="1:4" x14ac:dyDescent="0.2">
      <c r="A38" s="124" t="s">
        <v>231</v>
      </c>
      <c r="B38" s="7" t="s">
        <v>671</v>
      </c>
      <c r="C38" s="124" t="s">
        <v>670</v>
      </c>
      <c r="D38" s="7">
        <v>3920</v>
      </c>
    </row>
    <row r="39" spans="1:4" x14ac:dyDescent="0.2">
      <c r="A39" s="124" t="s">
        <v>232</v>
      </c>
      <c r="B39" s="7" t="s">
        <v>672</v>
      </c>
      <c r="C39" s="124" t="s">
        <v>564</v>
      </c>
      <c r="D39" s="7">
        <v>270</v>
      </c>
    </row>
    <row r="40" spans="1:4" x14ac:dyDescent="0.2">
      <c r="A40" s="124" t="s">
        <v>233</v>
      </c>
      <c r="B40" s="7" t="s">
        <v>673</v>
      </c>
      <c r="C40" s="124" t="s">
        <v>564</v>
      </c>
      <c r="D40" s="7">
        <v>3.65</v>
      </c>
    </row>
    <row r="41" spans="1:4" x14ac:dyDescent="0.2">
      <c r="A41" s="124" t="s">
        <v>234</v>
      </c>
      <c r="B41" s="7" t="s">
        <v>674</v>
      </c>
      <c r="C41" s="124" t="s">
        <v>675</v>
      </c>
      <c r="D41" s="7">
        <v>12.57</v>
      </c>
    </row>
    <row r="42" spans="1:4" x14ac:dyDescent="0.2">
      <c r="A42" s="124" t="s">
        <v>235</v>
      </c>
      <c r="B42" s="7" t="s">
        <v>676</v>
      </c>
      <c r="C42" s="124" t="s">
        <v>675</v>
      </c>
      <c r="D42" s="7">
        <v>3.46</v>
      </c>
    </row>
    <row r="43" spans="1:4" x14ac:dyDescent="0.2">
      <c r="A43" s="124" t="s">
        <v>236</v>
      </c>
      <c r="B43" s="7" t="s">
        <v>677</v>
      </c>
      <c r="C43" s="124" t="s">
        <v>675</v>
      </c>
      <c r="D43" s="7">
        <v>4.16</v>
      </c>
    </row>
    <row r="44" spans="1:4" x14ac:dyDescent="0.2">
      <c r="A44" s="124" t="s">
        <v>237</v>
      </c>
      <c r="B44" s="7" t="s">
        <v>678</v>
      </c>
      <c r="C44" s="124" t="s">
        <v>679</v>
      </c>
      <c r="D44" s="7">
        <v>934.33</v>
      </c>
    </row>
    <row r="45" spans="1:4" x14ac:dyDescent="0.2">
      <c r="A45" s="124" t="s">
        <v>238</v>
      </c>
      <c r="B45" s="7" t="s">
        <v>680</v>
      </c>
      <c r="C45" s="124" t="s">
        <v>681</v>
      </c>
      <c r="D45" s="7">
        <v>10.37</v>
      </c>
    </row>
    <row r="46" spans="1:4" x14ac:dyDescent="0.2">
      <c r="A46" s="124" t="s">
        <v>239</v>
      </c>
      <c r="B46" s="7" t="s">
        <v>682</v>
      </c>
      <c r="C46" s="124" t="s">
        <v>619</v>
      </c>
      <c r="D46" s="7">
        <v>8.1</v>
      </c>
    </row>
    <row r="47" spans="1:4" x14ac:dyDescent="0.2">
      <c r="A47" s="124" t="s">
        <v>240</v>
      </c>
      <c r="B47" s="7" t="s">
        <v>683</v>
      </c>
      <c r="C47" s="124" t="s">
        <v>619</v>
      </c>
      <c r="D47" s="7">
        <v>26.11</v>
      </c>
    </row>
    <row r="48" spans="1:4" x14ac:dyDescent="0.2">
      <c r="A48" s="124" t="s">
        <v>241</v>
      </c>
      <c r="B48" s="7" t="s">
        <v>684</v>
      </c>
      <c r="C48" s="124" t="s">
        <v>685</v>
      </c>
      <c r="D48" s="7">
        <v>12.87</v>
      </c>
    </row>
    <row r="49" spans="1:4" x14ac:dyDescent="0.2">
      <c r="A49" s="124" t="s">
        <v>242</v>
      </c>
      <c r="B49" s="7" t="s">
        <v>686</v>
      </c>
      <c r="C49" s="124" t="s">
        <v>687</v>
      </c>
      <c r="D49" s="7">
        <v>4007.99</v>
      </c>
    </row>
    <row r="50" spans="1:4" x14ac:dyDescent="0.2">
      <c r="A50" s="124" t="s">
        <v>243</v>
      </c>
      <c r="B50" s="7" t="s">
        <v>688</v>
      </c>
      <c r="C50" s="124" t="s">
        <v>687</v>
      </c>
      <c r="D50" s="7">
        <v>5335</v>
      </c>
    </row>
    <row r="51" spans="1:4" x14ac:dyDescent="0.2">
      <c r="A51" s="124" t="s">
        <v>244</v>
      </c>
      <c r="B51" s="7" t="s">
        <v>689</v>
      </c>
      <c r="C51" s="124" t="s">
        <v>690</v>
      </c>
      <c r="D51" s="7">
        <v>22.7</v>
      </c>
    </row>
    <row r="52" spans="1:4" x14ac:dyDescent="0.2">
      <c r="A52" s="124" t="s">
        <v>245</v>
      </c>
      <c r="B52" s="7" t="s">
        <v>691</v>
      </c>
      <c r="C52" s="124" t="s">
        <v>650</v>
      </c>
      <c r="D52" s="7">
        <v>107.1</v>
      </c>
    </row>
    <row r="53" spans="1:4" x14ac:dyDescent="0.2">
      <c r="A53" s="124" t="s">
        <v>246</v>
      </c>
      <c r="B53" s="7" t="s">
        <v>692</v>
      </c>
      <c r="C53" s="124" t="s">
        <v>685</v>
      </c>
      <c r="D53" s="7">
        <v>123.25</v>
      </c>
    </row>
    <row r="54" spans="1:4" x14ac:dyDescent="0.2">
      <c r="A54" s="124" t="s">
        <v>247</v>
      </c>
      <c r="B54" s="7" t="s">
        <v>693</v>
      </c>
      <c r="C54" s="124" t="s">
        <v>670</v>
      </c>
      <c r="D54" s="7">
        <v>921.73</v>
      </c>
    </row>
    <row r="55" spans="1:4" x14ac:dyDescent="0.2">
      <c r="A55" s="124" t="s">
        <v>248</v>
      </c>
      <c r="B55" s="7" t="s">
        <v>694</v>
      </c>
      <c r="C55" s="124" t="s">
        <v>621</v>
      </c>
      <c r="D55" s="7">
        <v>37.159999999999997</v>
      </c>
    </row>
    <row r="56" spans="1:4" x14ac:dyDescent="0.2">
      <c r="A56" s="124" t="s">
        <v>249</v>
      </c>
      <c r="B56" s="7" t="s">
        <v>695</v>
      </c>
      <c r="C56" s="124" t="s">
        <v>621</v>
      </c>
      <c r="D56" s="7">
        <v>17.850000000000001</v>
      </c>
    </row>
    <row r="57" spans="1:4" x14ac:dyDescent="0.2">
      <c r="A57" s="124" t="s">
        <v>250</v>
      </c>
      <c r="B57" s="7" t="s">
        <v>120</v>
      </c>
      <c r="C57" s="124" t="s">
        <v>620</v>
      </c>
      <c r="D57" s="7">
        <v>7.11</v>
      </c>
    </row>
    <row r="58" spans="1:4" x14ac:dyDescent="0.2">
      <c r="A58" s="124" t="s">
        <v>251</v>
      </c>
      <c r="B58" s="7" t="s">
        <v>696</v>
      </c>
      <c r="C58" s="124" t="s">
        <v>620</v>
      </c>
      <c r="D58" s="7">
        <v>7.11</v>
      </c>
    </row>
    <row r="59" spans="1:4" x14ac:dyDescent="0.2">
      <c r="A59" s="124" t="s">
        <v>252</v>
      </c>
      <c r="B59" s="7" t="s">
        <v>697</v>
      </c>
      <c r="C59" s="124" t="s">
        <v>620</v>
      </c>
      <c r="D59" s="7">
        <v>4.0999999999999996</v>
      </c>
    </row>
    <row r="60" spans="1:4" x14ac:dyDescent="0.2">
      <c r="A60" s="124" t="s">
        <v>253</v>
      </c>
      <c r="B60" s="7" t="s">
        <v>698</v>
      </c>
      <c r="C60" s="124" t="s">
        <v>620</v>
      </c>
      <c r="D60" s="7">
        <v>4.76</v>
      </c>
    </row>
    <row r="61" spans="1:4" x14ac:dyDescent="0.2">
      <c r="A61" s="124" t="s">
        <v>254</v>
      </c>
      <c r="B61" s="7" t="s">
        <v>699</v>
      </c>
      <c r="C61" s="124" t="s">
        <v>700</v>
      </c>
      <c r="D61" s="7">
        <v>331.09</v>
      </c>
    </row>
    <row r="62" spans="1:4" x14ac:dyDescent="0.2">
      <c r="A62" s="124" t="s">
        <v>255</v>
      </c>
      <c r="B62" s="7" t="s">
        <v>701</v>
      </c>
      <c r="C62" s="124" t="s">
        <v>687</v>
      </c>
      <c r="D62" s="7">
        <v>589288.77</v>
      </c>
    </row>
    <row r="63" spans="1:4" x14ac:dyDescent="0.2">
      <c r="A63" s="124" t="s">
        <v>256</v>
      </c>
      <c r="B63" s="7" t="s">
        <v>702</v>
      </c>
      <c r="C63" s="124" t="s">
        <v>687</v>
      </c>
      <c r="D63" s="7">
        <v>402019.34</v>
      </c>
    </row>
    <row r="64" spans="1:4" x14ac:dyDescent="0.2">
      <c r="A64" s="124" t="s">
        <v>257</v>
      </c>
      <c r="B64" s="7" t="s">
        <v>703</v>
      </c>
      <c r="C64" s="124" t="s">
        <v>687</v>
      </c>
      <c r="D64" s="7">
        <v>736933.09</v>
      </c>
    </row>
    <row r="65" spans="1:4" x14ac:dyDescent="0.2">
      <c r="A65" s="124" t="s">
        <v>258</v>
      </c>
      <c r="B65" s="7" t="s">
        <v>704</v>
      </c>
      <c r="C65" s="124" t="s">
        <v>681</v>
      </c>
      <c r="D65" s="7">
        <v>37971.24</v>
      </c>
    </row>
    <row r="66" spans="1:4" x14ac:dyDescent="0.2">
      <c r="A66" s="124" t="s">
        <v>259</v>
      </c>
      <c r="B66" s="7" t="s">
        <v>705</v>
      </c>
      <c r="C66" s="124" t="s">
        <v>681</v>
      </c>
      <c r="D66" s="7">
        <v>9856.26</v>
      </c>
    </row>
    <row r="67" spans="1:4" x14ac:dyDescent="0.2">
      <c r="A67" s="124" t="s">
        <v>260</v>
      </c>
      <c r="B67" s="7" t="s">
        <v>706</v>
      </c>
      <c r="C67" s="124" t="s">
        <v>681</v>
      </c>
      <c r="D67" s="7">
        <v>19566.12</v>
      </c>
    </row>
    <row r="68" spans="1:4" x14ac:dyDescent="0.2">
      <c r="A68" s="124" t="s">
        <v>261</v>
      </c>
      <c r="B68" s="7" t="s">
        <v>707</v>
      </c>
      <c r="C68" s="124" t="s">
        <v>687</v>
      </c>
      <c r="D68" s="7">
        <v>1589231</v>
      </c>
    </row>
    <row r="69" spans="1:4" x14ac:dyDescent="0.2">
      <c r="A69" s="124" t="s">
        <v>262</v>
      </c>
      <c r="B69" s="7" t="s">
        <v>708</v>
      </c>
      <c r="C69" s="124" t="s">
        <v>687</v>
      </c>
      <c r="D69" s="7">
        <v>13880</v>
      </c>
    </row>
    <row r="70" spans="1:4" x14ac:dyDescent="0.2">
      <c r="A70" s="124" t="s">
        <v>263</v>
      </c>
      <c r="B70" s="7" t="s">
        <v>709</v>
      </c>
      <c r="C70" s="124" t="s">
        <v>687</v>
      </c>
      <c r="D70" s="7">
        <v>944280.73</v>
      </c>
    </row>
    <row r="71" spans="1:4" x14ac:dyDescent="0.2">
      <c r="A71" s="124" t="s">
        <v>264</v>
      </c>
      <c r="B71" s="7" t="s">
        <v>710</v>
      </c>
      <c r="C71" s="124" t="s">
        <v>687</v>
      </c>
      <c r="D71" s="7">
        <v>8768</v>
      </c>
    </row>
    <row r="72" spans="1:4" x14ac:dyDescent="0.2">
      <c r="A72" s="124" t="s">
        <v>265</v>
      </c>
      <c r="B72" s="7" t="s">
        <v>711</v>
      </c>
      <c r="C72" s="124" t="s">
        <v>687</v>
      </c>
      <c r="D72" s="7">
        <v>112.41</v>
      </c>
    </row>
    <row r="73" spans="1:4" x14ac:dyDescent="0.2">
      <c r="A73" s="124" t="s">
        <v>266</v>
      </c>
      <c r="B73" s="7" t="s">
        <v>153</v>
      </c>
      <c r="C73" s="124" t="s">
        <v>622</v>
      </c>
      <c r="D73" s="7">
        <v>1350</v>
      </c>
    </row>
    <row r="74" spans="1:4" x14ac:dyDescent="0.2">
      <c r="A74" s="124" t="s">
        <v>267</v>
      </c>
      <c r="B74" s="7" t="s">
        <v>712</v>
      </c>
      <c r="C74" s="124" t="s">
        <v>687</v>
      </c>
      <c r="D74" s="7">
        <v>112</v>
      </c>
    </row>
    <row r="75" spans="1:4" x14ac:dyDescent="0.2">
      <c r="A75" s="124" t="s">
        <v>268</v>
      </c>
      <c r="B75" s="7" t="s">
        <v>713</v>
      </c>
      <c r="C75" s="124" t="s">
        <v>687</v>
      </c>
      <c r="D75" s="7">
        <v>1309.51</v>
      </c>
    </row>
    <row r="76" spans="1:4" x14ac:dyDescent="0.2">
      <c r="A76" s="124" t="s">
        <v>269</v>
      </c>
      <c r="B76" s="7" t="s">
        <v>714</v>
      </c>
      <c r="C76" s="124" t="s">
        <v>681</v>
      </c>
      <c r="D76" s="7">
        <v>4.68</v>
      </c>
    </row>
    <row r="77" spans="1:4" x14ac:dyDescent="0.2">
      <c r="A77" s="124" t="s">
        <v>270</v>
      </c>
      <c r="B77" s="7" t="s">
        <v>715</v>
      </c>
      <c r="C77" s="124" t="s">
        <v>687</v>
      </c>
      <c r="D77" s="7">
        <v>3.3</v>
      </c>
    </row>
    <row r="78" spans="1:4" x14ac:dyDescent="0.2">
      <c r="A78" s="124" t="s">
        <v>271</v>
      </c>
      <c r="B78" s="7" t="s">
        <v>716</v>
      </c>
      <c r="C78" s="124" t="s">
        <v>687</v>
      </c>
      <c r="D78" s="7">
        <v>986.55</v>
      </c>
    </row>
    <row r="79" spans="1:4" x14ac:dyDescent="0.2">
      <c r="A79" s="124" t="s">
        <v>272</v>
      </c>
      <c r="B79" s="7" t="s">
        <v>717</v>
      </c>
      <c r="C79" s="124" t="s">
        <v>687</v>
      </c>
      <c r="D79" s="7">
        <v>172.05</v>
      </c>
    </row>
    <row r="80" spans="1:4" x14ac:dyDescent="0.2">
      <c r="A80" s="124" t="s">
        <v>273</v>
      </c>
      <c r="B80" s="7" t="s">
        <v>718</v>
      </c>
      <c r="C80" s="124" t="s">
        <v>675</v>
      </c>
      <c r="D80" s="7">
        <v>24.44</v>
      </c>
    </row>
    <row r="81" spans="1:4" x14ac:dyDescent="0.2">
      <c r="A81" s="124" t="s">
        <v>274</v>
      </c>
      <c r="B81" s="7" t="s">
        <v>719</v>
      </c>
      <c r="C81" s="124" t="s">
        <v>675</v>
      </c>
      <c r="D81" s="7">
        <v>26.62</v>
      </c>
    </row>
    <row r="82" spans="1:4" x14ac:dyDescent="0.2">
      <c r="A82" s="124" t="s">
        <v>275</v>
      </c>
      <c r="B82" s="7" t="s">
        <v>720</v>
      </c>
      <c r="C82" s="124" t="s">
        <v>675</v>
      </c>
      <c r="D82" s="7">
        <v>29.9</v>
      </c>
    </row>
    <row r="83" spans="1:4" x14ac:dyDescent="0.2">
      <c r="A83" s="124" t="s">
        <v>276</v>
      </c>
      <c r="B83" s="7" t="s">
        <v>721</v>
      </c>
      <c r="C83" s="124" t="s">
        <v>675</v>
      </c>
      <c r="D83" s="7">
        <v>12.71</v>
      </c>
    </row>
    <row r="84" spans="1:4" x14ac:dyDescent="0.2">
      <c r="A84" s="124" t="s">
        <v>277</v>
      </c>
      <c r="B84" s="7" t="s">
        <v>722</v>
      </c>
      <c r="C84" s="124" t="s">
        <v>675</v>
      </c>
      <c r="D84" s="7">
        <v>6.48</v>
      </c>
    </row>
    <row r="85" spans="1:4" x14ac:dyDescent="0.2">
      <c r="A85" s="124" t="s">
        <v>278</v>
      </c>
      <c r="B85" s="7" t="s">
        <v>723</v>
      </c>
      <c r="C85" s="124" t="s">
        <v>670</v>
      </c>
      <c r="D85" s="7">
        <v>921.73</v>
      </c>
    </row>
    <row r="86" spans="1:4" x14ac:dyDescent="0.2">
      <c r="A86" s="124" t="s">
        <v>279</v>
      </c>
      <c r="B86" s="7" t="s">
        <v>724</v>
      </c>
      <c r="C86" s="124" t="s">
        <v>670</v>
      </c>
      <c r="D86" s="7">
        <v>921.73</v>
      </c>
    </row>
    <row r="87" spans="1:4" ht="13.5" x14ac:dyDescent="0.25">
      <c r="A87" s="123"/>
      <c r="B87" s="7"/>
      <c r="C87" s="124"/>
      <c r="D87" s="7"/>
    </row>
  </sheetData>
  <mergeCells count="1">
    <mergeCell ref="E1:G1"/>
  </mergeCells>
  <phoneticPr fontId="42" type="noConversion"/>
  <dataValidations xWindow="714" yWindow="491" count="1">
    <dataValidation type="list" allowBlank="1" showInputMessage="1" showErrorMessage="1" errorTitle="Verifique lo que esta haciendo" error="Hizo un error en la informacion, porfavor verifique el proceso." promptTitle="Escalacion de Materiales" prompt="Verifique su Informacion" sqref="G22">
      <formula1>$I$1:$AV$1</formula1>
    </dataValidation>
  </dataValidations>
  <pageMargins left="0.75" right="0.75" top="1" bottom="1" header="0.5" footer="0.5"/>
  <pageSetup orientation="portrait" horizontalDpi="200" verticalDpi="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tabColor indexed="11"/>
  </sheetPr>
  <dimension ref="A1:AT133"/>
  <sheetViews>
    <sheetView showRowColHeaders="0" workbookViewId="0">
      <selection activeCell="L3" sqref="L3"/>
    </sheetView>
  </sheetViews>
  <sheetFormatPr defaultColWidth="9.140625" defaultRowHeight="12.75" x14ac:dyDescent="0.2"/>
  <cols>
    <col min="1" max="1" width="12.7109375" style="14" customWidth="1"/>
    <col min="2" max="2" width="36.7109375" style="13" customWidth="1"/>
    <col min="3" max="3" width="10.7109375" style="15" customWidth="1"/>
    <col min="4" max="4" width="18.7109375" style="16" customWidth="1"/>
    <col min="5" max="16384" width="9.140625" style="13"/>
  </cols>
  <sheetData>
    <row r="1" spans="1:46" ht="35.25" customHeight="1" x14ac:dyDescent="0.25">
      <c r="A1" s="29" t="s">
        <v>544</v>
      </c>
      <c r="B1" s="30" t="s">
        <v>566</v>
      </c>
      <c r="C1" s="26" t="s">
        <v>558</v>
      </c>
      <c r="D1" s="36" t="s">
        <v>535</v>
      </c>
      <c r="E1" s="196" t="s">
        <v>624</v>
      </c>
      <c r="F1" s="195"/>
      <c r="G1" s="195"/>
      <c r="H1" s="97">
        <v>1</v>
      </c>
      <c r="I1" s="97">
        <v>0.95</v>
      </c>
      <c r="J1" s="97">
        <v>0.9</v>
      </c>
      <c r="K1" s="97">
        <v>0.85</v>
      </c>
      <c r="L1" s="97">
        <v>0.8</v>
      </c>
      <c r="M1" s="97">
        <v>0.75</v>
      </c>
      <c r="N1" s="97">
        <v>0.7</v>
      </c>
      <c r="O1" s="97">
        <v>0.65</v>
      </c>
      <c r="P1" s="97">
        <v>0.6</v>
      </c>
      <c r="Q1" s="97">
        <v>0.55000000000000004</v>
      </c>
      <c r="R1" s="97">
        <v>0.5</v>
      </c>
      <c r="S1" s="97">
        <v>0.45</v>
      </c>
      <c r="T1" s="97">
        <v>0.39999999999999902</v>
      </c>
      <c r="U1" s="97">
        <v>0.34999999999999898</v>
      </c>
      <c r="V1" s="97">
        <v>0.29999999999999899</v>
      </c>
      <c r="W1" s="97">
        <v>0.249999999999999</v>
      </c>
      <c r="X1" s="97">
        <v>0.19999999999999901</v>
      </c>
      <c r="Y1" s="97">
        <v>0.149999999999999</v>
      </c>
      <c r="Z1" s="97">
        <v>9.9999999999999006E-2</v>
      </c>
      <c r="AA1" s="97">
        <v>4.9999999999998997E-2</v>
      </c>
      <c r="AB1" s="97">
        <v>0</v>
      </c>
      <c r="AC1" s="97">
        <v>-0.05</v>
      </c>
      <c r="AD1" s="97">
        <v>-0.1</v>
      </c>
      <c r="AE1" s="97">
        <v>-0.15</v>
      </c>
      <c r="AF1" s="97">
        <v>-0.2</v>
      </c>
      <c r="AG1" s="97">
        <v>-0.25</v>
      </c>
      <c r="AH1" s="97">
        <v>-0.3</v>
      </c>
      <c r="AI1" s="97">
        <v>-0.35</v>
      </c>
      <c r="AJ1" s="97">
        <v>-0.4</v>
      </c>
      <c r="AK1" s="97">
        <v>-0.45</v>
      </c>
      <c r="AL1" s="97">
        <v>-0.5</v>
      </c>
      <c r="AM1" s="97">
        <v>-0.55000000000000004</v>
      </c>
      <c r="AN1" s="97">
        <v>-0.6</v>
      </c>
      <c r="AO1" s="97">
        <v>-0.65</v>
      </c>
      <c r="AP1" s="97">
        <v>-0.7</v>
      </c>
      <c r="AQ1" s="97">
        <v>-0.75</v>
      </c>
      <c r="AR1" s="97">
        <v>-0.8</v>
      </c>
      <c r="AS1" s="97">
        <v>-0.85</v>
      </c>
      <c r="AT1" s="97">
        <v>-0.9</v>
      </c>
    </row>
    <row r="2" spans="1:46" ht="13.5" x14ac:dyDescent="0.25">
      <c r="A2" s="124" t="s">
        <v>349</v>
      </c>
      <c r="B2" s="125" t="s">
        <v>29</v>
      </c>
      <c r="C2" s="123" t="s">
        <v>30</v>
      </c>
      <c r="D2" s="125">
        <v>10.58</v>
      </c>
    </row>
    <row r="3" spans="1:46" ht="13.5" x14ac:dyDescent="0.25">
      <c r="A3" s="124" t="s">
        <v>350</v>
      </c>
      <c r="B3" s="125" t="s">
        <v>31</v>
      </c>
      <c r="C3" s="123" t="s">
        <v>30</v>
      </c>
      <c r="D3" s="125">
        <v>24.71</v>
      </c>
    </row>
    <row r="4" spans="1:46" ht="13.5" x14ac:dyDescent="0.25">
      <c r="A4" s="124" t="s">
        <v>351</v>
      </c>
      <c r="B4" s="125" t="s">
        <v>32</v>
      </c>
      <c r="C4" s="123" t="s">
        <v>30</v>
      </c>
      <c r="D4" s="125">
        <v>13.41</v>
      </c>
    </row>
    <row r="5" spans="1:46" ht="13.5" x14ac:dyDescent="0.25">
      <c r="A5" s="124" t="s">
        <v>352</v>
      </c>
      <c r="B5" s="125" t="s">
        <v>33</v>
      </c>
      <c r="C5" s="123" t="s">
        <v>30</v>
      </c>
      <c r="D5" s="125">
        <v>68.849999999999994</v>
      </c>
    </row>
    <row r="6" spans="1:46" ht="13.5" x14ac:dyDescent="0.25">
      <c r="A6" s="124" t="s">
        <v>353</v>
      </c>
      <c r="B6" s="125" t="s">
        <v>34</v>
      </c>
      <c r="C6" s="123" t="s">
        <v>30</v>
      </c>
      <c r="D6" s="125">
        <v>20.36</v>
      </c>
    </row>
    <row r="7" spans="1:46" ht="13.5" x14ac:dyDescent="0.25">
      <c r="A7" s="124" t="s">
        <v>354</v>
      </c>
      <c r="B7" s="125" t="s">
        <v>35</v>
      </c>
      <c r="C7" s="123" t="s">
        <v>30</v>
      </c>
      <c r="D7" s="125">
        <v>107.1</v>
      </c>
    </row>
    <row r="8" spans="1:46" ht="13.5" x14ac:dyDescent="0.25">
      <c r="A8" s="124" t="s">
        <v>355</v>
      </c>
      <c r="B8" s="125" t="s">
        <v>36</v>
      </c>
      <c r="C8" s="123" t="s">
        <v>30</v>
      </c>
      <c r="D8" s="125">
        <v>107.32</v>
      </c>
    </row>
    <row r="9" spans="1:46" ht="13.5" x14ac:dyDescent="0.25">
      <c r="A9" s="124" t="s">
        <v>356</v>
      </c>
      <c r="B9" s="125" t="s">
        <v>37</v>
      </c>
      <c r="C9" s="123" t="s">
        <v>30</v>
      </c>
      <c r="D9" s="125">
        <v>195.43</v>
      </c>
    </row>
    <row r="10" spans="1:46" ht="13.5" x14ac:dyDescent="0.25">
      <c r="A10" s="124" t="s">
        <v>357</v>
      </c>
      <c r="B10" s="125" t="s">
        <v>38</v>
      </c>
      <c r="C10" s="123" t="s">
        <v>30</v>
      </c>
      <c r="D10" s="125">
        <v>32.01</v>
      </c>
    </row>
    <row r="11" spans="1:46" ht="13.5" x14ac:dyDescent="0.25">
      <c r="A11" s="124" t="s">
        <v>358</v>
      </c>
      <c r="B11" s="125" t="s">
        <v>39</v>
      </c>
      <c r="C11" s="123" t="s">
        <v>30</v>
      </c>
      <c r="D11" s="125">
        <v>53.49</v>
      </c>
    </row>
    <row r="12" spans="1:46" ht="13.5" x14ac:dyDescent="0.25">
      <c r="A12" s="124" t="s">
        <v>359</v>
      </c>
      <c r="B12" s="125" t="s">
        <v>40</v>
      </c>
      <c r="C12" s="123" t="s">
        <v>30</v>
      </c>
      <c r="D12" s="125">
        <v>108.54</v>
      </c>
    </row>
    <row r="13" spans="1:46" ht="13.5" x14ac:dyDescent="0.25">
      <c r="A13" s="124" t="s">
        <v>360</v>
      </c>
      <c r="B13" s="125" t="s">
        <v>41</v>
      </c>
      <c r="C13" s="123" t="s">
        <v>30</v>
      </c>
      <c r="D13" s="125">
        <v>140.35</v>
      </c>
    </row>
    <row r="14" spans="1:46" ht="13.5" x14ac:dyDescent="0.25">
      <c r="A14" s="124" t="s">
        <v>361</v>
      </c>
      <c r="B14" s="125" t="s">
        <v>42</v>
      </c>
      <c r="C14" s="123" t="s">
        <v>30</v>
      </c>
      <c r="D14" s="125">
        <v>8.27</v>
      </c>
    </row>
    <row r="15" spans="1:46" ht="13.5" x14ac:dyDescent="0.25">
      <c r="A15" s="124" t="s">
        <v>362</v>
      </c>
      <c r="B15" s="125" t="s">
        <v>43</v>
      </c>
      <c r="C15" s="123" t="s">
        <v>30</v>
      </c>
      <c r="D15" s="125">
        <v>18.87</v>
      </c>
    </row>
    <row r="16" spans="1:46" ht="13.5" x14ac:dyDescent="0.25">
      <c r="A16" s="124" t="s">
        <v>363</v>
      </c>
      <c r="B16" s="125" t="s">
        <v>44</v>
      </c>
      <c r="C16" s="123" t="s">
        <v>30</v>
      </c>
      <c r="D16" s="125">
        <v>13.47</v>
      </c>
    </row>
    <row r="17" spans="1:7" ht="13.5" x14ac:dyDescent="0.25">
      <c r="A17" s="124" t="s">
        <v>364</v>
      </c>
      <c r="B17" s="125" t="s">
        <v>45</v>
      </c>
      <c r="C17" s="123" t="s">
        <v>30</v>
      </c>
      <c r="D17" s="125">
        <v>24.07</v>
      </c>
    </row>
    <row r="18" spans="1:7" ht="13.5" x14ac:dyDescent="0.25">
      <c r="A18" s="124" t="s">
        <v>365</v>
      </c>
      <c r="B18" s="125" t="s">
        <v>46</v>
      </c>
      <c r="C18" s="123" t="s">
        <v>30</v>
      </c>
      <c r="D18" s="125">
        <v>13.68</v>
      </c>
    </row>
    <row r="19" spans="1:7" ht="13.5" x14ac:dyDescent="0.25">
      <c r="A19" s="124" t="s">
        <v>366</v>
      </c>
      <c r="B19" s="125" t="s">
        <v>47</v>
      </c>
      <c r="C19" s="123" t="s">
        <v>30</v>
      </c>
      <c r="D19" s="125">
        <v>24.28</v>
      </c>
    </row>
    <row r="20" spans="1:7" ht="13.5" x14ac:dyDescent="0.25">
      <c r="A20" s="124" t="s">
        <v>367</v>
      </c>
      <c r="B20" s="125" t="s">
        <v>48</v>
      </c>
      <c r="C20" s="123" t="s">
        <v>30</v>
      </c>
      <c r="D20" s="125">
        <v>19.87</v>
      </c>
    </row>
    <row r="21" spans="1:7" ht="13.5" x14ac:dyDescent="0.25">
      <c r="A21" s="124" t="s">
        <v>368</v>
      </c>
      <c r="B21" s="125" t="s">
        <v>78</v>
      </c>
      <c r="C21" s="123" t="s">
        <v>30</v>
      </c>
      <c r="D21" s="125">
        <v>30.47</v>
      </c>
    </row>
    <row r="22" spans="1:7" ht="13.5" x14ac:dyDescent="0.25">
      <c r="A22" s="124" t="s">
        <v>369</v>
      </c>
      <c r="B22" s="125" t="s">
        <v>79</v>
      </c>
      <c r="C22" s="123" t="s">
        <v>30</v>
      </c>
      <c r="D22" s="125">
        <v>62.41</v>
      </c>
    </row>
    <row r="23" spans="1:7" ht="14.25" thickBot="1" x14ac:dyDescent="0.3">
      <c r="A23" s="124" t="s">
        <v>370</v>
      </c>
      <c r="B23" s="125" t="s">
        <v>80</v>
      </c>
      <c r="C23" s="123" t="s">
        <v>30</v>
      </c>
      <c r="D23" s="125">
        <v>21.81</v>
      </c>
      <c r="F23" s="96" t="s">
        <v>629</v>
      </c>
    </row>
    <row r="24" spans="1:7" ht="17.25" thickTop="1" thickBot="1" x14ac:dyDescent="0.3">
      <c r="A24" s="124" t="s">
        <v>371</v>
      </c>
      <c r="B24" s="125" t="s">
        <v>81</v>
      </c>
      <c r="C24" s="123" t="s">
        <v>30</v>
      </c>
      <c r="D24" s="125">
        <v>57.63</v>
      </c>
      <c r="G24" s="102">
        <v>9.9999999999999006E-2</v>
      </c>
    </row>
    <row r="25" spans="1:7" ht="14.25" thickTop="1" x14ac:dyDescent="0.25">
      <c r="A25" s="124" t="s">
        <v>372</v>
      </c>
      <c r="B25" s="125" t="s">
        <v>82</v>
      </c>
      <c r="C25" s="123" t="s">
        <v>30</v>
      </c>
      <c r="D25" s="125">
        <v>0.56999999999999995</v>
      </c>
    </row>
    <row r="26" spans="1:7" ht="13.5" x14ac:dyDescent="0.25">
      <c r="A26" s="124" t="s">
        <v>373</v>
      </c>
      <c r="B26" s="125" t="s">
        <v>83</v>
      </c>
      <c r="C26" s="123" t="s">
        <v>30</v>
      </c>
      <c r="D26" s="125">
        <v>0.23</v>
      </c>
    </row>
    <row r="27" spans="1:7" ht="13.5" x14ac:dyDescent="0.25">
      <c r="A27" s="124" t="s">
        <v>374</v>
      </c>
      <c r="B27" s="125" t="s">
        <v>84</v>
      </c>
      <c r="C27" s="123" t="s">
        <v>30</v>
      </c>
      <c r="D27" s="125">
        <v>0.25</v>
      </c>
    </row>
    <row r="28" spans="1:7" ht="13.5" x14ac:dyDescent="0.25">
      <c r="A28" s="124" t="s">
        <v>375</v>
      </c>
      <c r="B28" s="125" t="s">
        <v>85</v>
      </c>
      <c r="C28" s="123" t="s">
        <v>30</v>
      </c>
      <c r="D28" s="125">
        <v>0.56999999999999995</v>
      </c>
    </row>
    <row r="29" spans="1:7" ht="13.5" x14ac:dyDescent="0.25">
      <c r="A29" s="124" t="s">
        <v>376</v>
      </c>
      <c r="B29" s="125" t="s">
        <v>686</v>
      </c>
      <c r="C29" s="123" t="s">
        <v>30</v>
      </c>
      <c r="D29" s="125">
        <v>1.0900000000000001</v>
      </c>
    </row>
    <row r="30" spans="1:7" ht="13.5" x14ac:dyDescent="0.25">
      <c r="A30" s="124" t="s">
        <v>377</v>
      </c>
      <c r="B30" s="125" t="s">
        <v>688</v>
      </c>
      <c r="C30" s="123" t="s">
        <v>30</v>
      </c>
      <c r="D30" s="125">
        <v>100</v>
      </c>
    </row>
    <row r="31" spans="1:7" ht="13.5" x14ac:dyDescent="0.25">
      <c r="A31" s="124" t="s">
        <v>378</v>
      </c>
      <c r="B31" s="125" t="s">
        <v>86</v>
      </c>
      <c r="C31" s="123" t="s">
        <v>30</v>
      </c>
      <c r="D31" s="125">
        <v>131.53</v>
      </c>
    </row>
    <row r="32" spans="1:7" ht="13.5" x14ac:dyDescent="0.25">
      <c r="A32" s="124" t="s">
        <v>379</v>
      </c>
      <c r="B32" s="125" t="s">
        <v>87</v>
      </c>
      <c r="C32" s="123" t="s">
        <v>30</v>
      </c>
      <c r="D32" s="125">
        <v>139.97999999999999</v>
      </c>
    </row>
    <row r="33" spans="1:4" ht="13.5" x14ac:dyDescent="0.25">
      <c r="A33" s="124" t="s">
        <v>380</v>
      </c>
      <c r="B33" s="125" t="s">
        <v>88</v>
      </c>
      <c r="C33" s="123" t="s">
        <v>30</v>
      </c>
      <c r="D33" s="125">
        <v>291.18</v>
      </c>
    </row>
    <row r="34" spans="1:4" ht="13.5" x14ac:dyDescent="0.25">
      <c r="A34" s="124" t="s">
        <v>381</v>
      </c>
      <c r="B34" s="125" t="s">
        <v>89</v>
      </c>
      <c r="C34" s="123" t="s">
        <v>30</v>
      </c>
      <c r="D34" s="125">
        <v>3.34</v>
      </c>
    </row>
    <row r="35" spans="1:4" ht="13.5" x14ac:dyDescent="0.25">
      <c r="A35" s="124" t="s">
        <v>382</v>
      </c>
      <c r="B35" s="125" t="s">
        <v>90</v>
      </c>
      <c r="C35" s="123" t="s">
        <v>30</v>
      </c>
      <c r="D35" s="125">
        <v>2.06</v>
      </c>
    </row>
    <row r="36" spans="1:4" ht="13.5" x14ac:dyDescent="0.25">
      <c r="A36" s="124" t="s">
        <v>383</v>
      </c>
      <c r="B36" s="125" t="s">
        <v>91</v>
      </c>
      <c r="C36" s="123" t="s">
        <v>30</v>
      </c>
      <c r="D36" s="125">
        <v>0.77</v>
      </c>
    </row>
    <row r="37" spans="1:4" ht="13.5" x14ac:dyDescent="0.25">
      <c r="A37" s="124" t="s">
        <v>384</v>
      </c>
      <c r="B37" s="125" t="s">
        <v>92</v>
      </c>
      <c r="C37" s="123" t="s">
        <v>30</v>
      </c>
      <c r="D37" s="125">
        <v>30.52</v>
      </c>
    </row>
    <row r="38" spans="1:4" ht="13.5" x14ac:dyDescent="0.25">
      <c r="A38" s="124" t="s">
        <v>385</v>
      </c>
      <c r="B38" s="125" t="s">
        <v>93</v>
      </c>
      <c r="C38" s="123" t="s">
        <v>30</v>
      </c>
      <c r="D38" s="125">
        <v>652.72</v>
      </c>
    </row>
    <row r="39" spans="1:4" ht="13.5" x14ac:dyDescent="0.25">
      <c r="A39" s="124" t="s">
        <v>386</v>
      </c>
      <c r="B39" s="125" t="s">
        <v>94</v>
      </c>
      <c r="C39" s="123" t="s">
        <v>30</v>
      </c>
      <c r="D39" s="125">
        <v>348.04</v>
      </c>
    </row>
    <row r="40" spans="1:4" ht="13.5" x14ac:dyDescent="0.25">
      <c r="A40" s="124" t="s">
        <v>387</v>
      </c>
      <c r="B40" s="125" t="s">
        <v>95</v>
      </c>
      <c r="C40" s="123" t="s">
        <v>30</v>
      </c>
      <c r="D40" s="125">
        <v>61.92</v>
      </c>
    </row>
    <row r="41" spans="1:4" ht="13.5" x14ac:dyDescent="0.25">
      <c r="A41" s="124" t="s">
        <v>388</v>
      </c>
      <c r="B41" s="125" t="s">
        <v>96</v>
      </c>
      <c r="C41" s="123" t="s">
        <v>30</v>
      </c>
      <c r="D41" s="125">
        <v>350.85</v>
      </c>
    </row>
    <row r="42" spans="1:4" ht="13.5" x14ac:dyDescent="0.25">
      <c r="A42" s="124" t="s">
        <v>389</v>
      </c>
      <c r="B42" s="125" t="s">
        <v>97</v>
      </c>
      <c r="C42" s="123" t="s">
        <v>30</v>
      </c>
      <c r="D42" s="125">
        <v>168.56</v>
      </c>
    </row>
    <row r="43" spans="1:4" ht="13.5" x14ac:dyDescent="0.25">
      <c r="A43" s="124" t="s">
        <v>390</v>
      </c>
      <c r="B43" s="125" t="s">
        <v>98</v>
      </c>
      <c r="C43" s="123" t="s">
        <v>30</v>
      </c>
      <c r="D43" s="125">
        <v>174.87</v>
      </c>
    </row>
    <row r="44" spans="1:4" ht="13.5" x14ac:dyDescent="0.25">
      <c r="A44" s="124" t="s">
        <v>391</v>
      </c>
      <c r="B44" s="125" t="s">
        <v>99</v>
      </c>
      <c r="C44" s="123" t="s">
        <v>30</v>
      </c>
      <c r="D44" s="125">
        <v>243.76</v>
      </c>
    </row>
    <row r="45" spans="1:4" ht="13.5" x14ac:dyDescent="0.25">
      <c r="A45" s="124" t="s">
        <v>392</v>
      </c>
      <c r="B45" s="125" t="s">
        <v>100</v>
      </c>
      <c r="C45" s="123" t="s">
        <v>30</v>
      </c>
      <c r="D45" s="125">
        <v>230.58</v>
      </c>
    </row>
    <row r="46" spans="1:4" ht="13.5" x14ac:dyDescent="0.25">
      <c r="A46" s="124" t="s">
        <v>393</v>
      </c>
      <c r="B46" s="125" t="s">
        <v>101</v>
      </c>
      <c r="C46" s="123" t="s">
        <v>30</v>
      </c>
      <c r="D46" s="125">
        <v>242.42</v>
      </c>
    </row>
    <row r="47" spans="1:4" ht="13.5" x14ac:dyDescent="0.25">
      <c r="A47" s="124" t="s">
        <v>394</v>
      </c>
      <c r="B47" s="125" t="s">
        <v>102</v>
      </c>
      <c r="C47" s="123" t="s">
        <v>30</v>
      </c>
      <c r="D47" s="125">
        <v>271.25</v>
      </c>
    </row>
    <row r="48" spans="1:4" ht="13.5" x14ac:dyDescent="0.25">
      <c r="A48" s="124" t="s">
        <v>395</v>
      </c>
      <c r="B48" s="125" t="s">
        <v>103</v>
      </c>
      <c r="C48" s="123" t="s">
        <v>30</v>
      </c>
      <c r="D48" s="125">
        <v>982.88</v>
      </c>
    </row>
    <row r="49" spans="1:4" ht="13.5" x14ac:dyDescent="0.25">
      <c r="A49" s="124" t="s">
        <v>396</v>
      </c>
      <c r="B49" s="125" t="s">
        <v>104</v>
      </c>
      <c r="C49" s="123" t="s">
        <v>30</v>
      </c>
      <c r="D49" s="125">
        <v>1347.63</v>
      </c>
    </row>
    <row r="50" spans="1:4" ht="13.5" x14ac:dyDescent="0.25">
      <c r="A50" s="124" t="s">
        <v>397</v>
      </c>
      <c r="B50" s="125" t="s">
        <v>105</v>
      </c>
      <c r="C50" s="123" t="s">
        <v>30</v>
      </c>
      <c r="D50" s="125">
        <v>1791.67</v>
      </c>
    </row>
    <row r="51" spans="1:4" ht="13.5" x14ac:dyDescent="0.25">
      <c r="A51" s="124" t="s">
        <v>398</v>
      </c>
      <c r="B51" s="125" t="s">
        <v>106</v>
      </c>
      <c r="C51" s="123" t="s">
        <v>30</v>
      </c>
      <c r="D51" s="125">
        <v>265.88</v>
      </c>
    </row>
    <row r="52" spans="1:4" ht="13.5" x14ac:dyDescent="0.25">
      <c r="A52" s="124" t="s">
        <v>399</v>
      </c>
      <c r="B52" s="125" t="s">
        <v>107</v>
      </c>
      <c r="C52" s="123" t="s">
        <v>30</v>
      </c>
      <c r="D52" s="125">
        <v>336.33</v>
      </c>
    </row>
    <row r="53" spans="1:4" ht="13.5" x14ac:dyDescent="0.25">
      <c r="A53" s="124" t="s">
        <v>400</v>
      </c>
      <c r="B53" s="125" t="s">
        <v>108</v>
      </c>
      <c r="C53" s="123" t="s">
        <v>30</v>
      </c>
      <c r="D53" s="125">
        <v>560.29</v>
      </c>
    </row>
    <row r="54" spans="1:4" ht="13.5" x14ac:dyDescent="0.25">
      <c r="A54" s="124" t="s">
        <v>401</v>
      </c>
      <c r="B54" s="125" t="s">
        <v>109</v>
      </c>
      <c r="C54" s="123" t="s">
        <v>30</v>
      </c>
      <c r="D54" s="125">
        <v>701.86</v>
      </c>
    </row>
    <row r="55" spans="1:4" ht="13.5" x14ac:dyDescent="0.25">
      <c r="A55" s="124" t="s">
        <v>402</v>
      </c>
      <c r="B55" s="125" t="s">
        <v>180</v>
      </c>
      <c r="C55" s="123" t="s">
        <v>30</v>
      </c>
      <c r="D55" s="125">
        <v>1050.3399999999999</v>
      </c>
    </row>
    <row r="56" spans="1:4" ht="13.5" x14ac:dyDescent="0.25">
      <c r="A56" s="124" t="s">
        <v>403</v>
      </c>
      <c r="B56" s="125" t="s">
        <v>181</v>
      </c>
      <c r="C56" s="123" t="s">
        <v>30</v>
      </c>
      <c r="D56" s="125">
        <v>997.3</v>
      </c>
    </row>
    <row r="57" spans="1:4" ht="13.5" x14ac:dyDescent="0.25">
      <c r="A57" s="124" t="s">
        <v>404</v>
      </c>
      <c r="B57" s="125" t="s">
        <v>182</v>
      </c>
      <c r="C57" s="123" t="s">
        <v>30</v>
      </c>
      <c r="D57" s="125">
        <v>1324.3</v>
      </c>
    </row>
    <row r="58" spans="1:4" ht="13.5" x14ac:dyDescent="0.25">
      <c r="A58" s="124" t="s">
        <v>405</v>
      </c>
      <c r="B58" s="125" t="s">
        <v>183</v>
      </c>
      <c r="C58" s="123" t="s">
        <v>30</v>
      </c>
      <c r="D58" s="125">
        <v>1824.97</v>
      </c>
    </row>
    <row r="59" spans="1:4" ht="13.5" x14ac:dyDescent="0.25">
      <c r="A59" s="124" t="s">
        <v>406</v>
      </c>
      <c r="B59" s="125" t="s">
        <v>184</v>
      </c>
      <c r="C59" s="123" t="s">
        <v>30</v>
      </c>
      <c r="D59" s="125">
        <v>417.54</v>
      </c>
    </row>
    <row r="60" spans="1:4" ht="13.5" x14ac:dyDescent="0.25">
      <c r="A60" s="124" t="s">
        <v>407</v>
      </c>
      <c r="B60" s="125" t="s">
        <v>185</v>
      </c>
      <c r="C60" s="123" t="s">
        <v>30</v>
      </c>
      <c r="D60" s="125">
        <v>558.92999999999995</v>
      </c>
    </row>
    <row r="61" spans="1:4" ht="13.5" x14ac:dyDescent="0.25">
      <c r="A61" s="124" t="s">
        <v>408</v>
      </c>
      <c r="B61" s="125" t="s">
        <v>186</v>
      </c>
      <c r="C61" s="123" t="s">
        <v>30</v>
      </c>
      <c r="D61" s="125">
        <v>465.79</v>
      </c>
    </row>
    <row r="62" spans="1:4" ht="13.5" x14ac:dyDescent="0.25">
      <c r="A62" s="124" t="s">
        <v>409</v>
      </c>
      <c r="B62" s="125" t="s">
        <v>187</v>
      </c>
      <c r="C62" s="123" t="s">
        <v>30</v>
      </c>
      <c r="D62" s="125">
        <v>484.22</v>
      </c>
    </row>
    <row r="63" spans="1:4" ht="13.5" x14ac:dyDescent="0.25">
      <c r="A63" s="124" t="s">
        <v>410</v>
      </c>
      <c r="B63" s="125" t="s">
        <v>188</v>
      </c>
      <c r="C63" s="123" t="s">
        <v>30</v>
      </c>
      <c r="D63" s="125">
        <v>564.08000000000004</v>
      </c>
    </row>
    <row r="64" spans="1:4" ht="13.5" x14ac:dyDescent="0.25">
      <c r="A64" s="124" t="s">
        <v>411</v>
      </c>
      <c r="B64" s="125" t="s">
        <v>189</v>
      </c>
      <c r="C64" s="123" t="s">
        <v>30</v>
      </c>
      <c r="D64" s="125">
        <v>608.27</v>
      </c>
    </row>
    <row r="65" spans="1:4" ht="13.5" x14ac:dyDescent="0.25">
      <c r="A65" s="124" t="s">
        <v>412</v>
      </c>
      <c r="B65" s="125" t="s">
        <v>190</v>
      </c>
      <c r="C65" s="123" t="s">
        <v>30</v>
      </c>
      <c r="D65" s="125">
        <v>871.98</v>
      </c>
    </row>
    <row r="66" spans="1:4" ht="13.5" x14ac:dyDescent="0.25">
      <c r="A66" s="124" t="s">
        <v>413</v>
      </c>
      <c r="B66" s="125" t="s">
        <v>191</v>
      </c>
      <c r="C66" s="123" t="s">
        <v>30</v>
      </c>
      <c r="D66" s="125">
        <v>1244.03</v>
      </c>
    </row>
    <row r="67" spans="1:4" ht="13.5" x14ac:dyDescent="0.25">
      <c r="A67" s="124" t="s">
        <v>414</v>
      </c>
      <c r="B67" s="125" t="s">
        <v>192</v>
      </c>
      <c r="C67" s="123" t="s">
        <v>30</v>
      </c>
      <c r="D67" s="125">
        <v>618.91999999999996</v>
      </c>
    </row>
    <row r="68" spans="1:4" ht="13.5" x14ac:dyDescent="0.25">
      <c r="A68" s="124" t="s">
        <v>415</v>
      </c>
      <c r="B68" s="125" t="s">
        <v>280</v>
      </c>
      <c r="C68" s="123" t="s">
        <v>30</v>
      </c>
      <c r="D68" s="125">
        <v>566.89</v>
      </c>
    </row>
    <row r="69" spans="1:4" ht="13.5" x14ac:dyDescent="0.25">
      <c r="A69" s="124" t="s">
        <v>416</v>
      </c>
      <c r="B69" s="125" t="s">
        <v>281</v>
      </c>
      <c r="C69" s="123" t="s">
        <v>30</v>
      </c>
      <c r="D69" s="125">
        <v>745.65</v>
      </c>
    </row>
    <row r="70" spans="1:4" ht="13.5" x14ac:dyDescent="0.25">
      <c r="A70" s="124" t="s">
        <v>417</v>
      </c>
      <c r="B70" s="125" t="s">
        <v>283</v>
      </c>
      <c r="C70" s="123" t="s">
        <v>30</v>
      </c>
      <c r="D70" s="125">
        <v>1266.53</v>
      </c>
    </row>
    <row r="71" spans="1:4" ht="13.5" x14ac:dyDescent="0.25">
      <c r="A71" s="124" t="s">
        <v>418</v>
      </c>
      <c r="B71" s="125" t="s">
        <v>284</v>
      </c>
      <c r="C71" s="123" t="s">
        <v>30</v>
      </c>
      <c r="D71" s="125">
        <v>1652.25</v>
      </c>
    </row>
    <row r="72" spans="1:4" ht="13.5" x14ac:dyDescent="0.25">
      <c r="A72" s="124" t="s">
        <v>419</v>
      </c>
      <c r="B72" s="125" t="s">
        <v>285</v>
      </c>
      <c r="C72" s="123" t="s">
        <v>30</v>
      </c>
      <c r="D72" s="125">
        <v>221</v>
      </c>
    </row>
    <row r="73" spans="1:4" ht="13.5" x14ac:dyDescent="0.25">
      <c r="A73" s="124" t="s">
        <v>420</v>
      </c>
      <c r="B73" s="125" t="s">
        <v>286</v>
      </c>
      <c r="C73" s="123" t="s">
        <v>30</v>
      </c>
      <c r="D73" s="125">
        <v>380.11</v>
      </c>
    </row>
    <row r="74" spans="1:4" ht="13.5" x14ac:dyDescent="0.25">
      <c r="A74" s="124" t="s">
        <v>421</v>
      </c>
      <c r="B74" s="125" t="s">
        <v>287</v>
      </c>
      <c r="C74" s="123" t="s">
        <v>30</v>
      </c>
      <c r="D74" s="125">
        <v>378.57</v>
      </c>
    </row>
    <row r="75" spans="1:4" ht="13.5" x14ac:dyDescent="0.25">
      <c r="A75" s="124" t="s">
        <v>422</v>
      </c>
      <c r="B75" s="125" t="s">
        <v>288</v>
      </c>
      <c r="C75" s="123" t="s">
        <v>30</v>
      </c>
      <c r="D75" s="125">
        <v>1018.2</v>
      </c>
    </row>
    <row r="76" spans="1:4" ht="13.5" x14ac:dyDescent="0.25">
      <c r="A76" s="124" t="s">
        <v>423</v>
      </c>
      <c r="B76" s="125" t="s">
        <v>289</v>
      </c>
      <c r="C76" s="123" t="s">
        <v>30</v>
      </c>
      <c r="D76" s="125">
        <v>1344.14</v>
      </c>
    </row>
    <row r="77" spans="1:4" ht="13.5" x14ac:dyDescent="0.25">
      <c r="A77" s="124" t="s">
        <v>424</v>
      </c>
      <c r="B77" s="125" t="s">
        <v>290</v>
      </c>
      <c r="C77" s="123" t="s">
        <v>30</v>
      </c>
      <c r="D77" s="125">
        <v>287.02</v>
      </c>
    </row>
    <row r="78" spans="1:4" ht="13.5" x14ac:dyDescent="0.25">
      <c r="A78" s="124" t="s">
        <v>425</v>
      </c>
      <c r="B78" s="125" t="s">
        <v>291</v>
      </c>
      <c r="C78" s="123" t="s">
        <v>30</v>
      </c>
      <c r="D78" s="125">
        <v>51.12</v>
      </c>
    </row>
    <row r="79" spans="1:4" ht="13.5" x14ac:dyDescent="0.25">
      <c r="A79" s="124" t="s">
        <v>426</v>
      </c>
      <c r="B79" s="125" t="s">
        <v>292</v>
      </c>
      <c r="C79" s="123" t="s">
        <v>30</v>
      </c>
      <c r="D79" s="125">
        <v>465.4</v>
      </c>
    </row>
    <row r="80" spans="1:4" ht="13.5" x14ac:dyDescent="0.25">
      <c r="A80" s="124" t="s">
        <v>427</v>
      </c>
      <c r="B80" s="125" t="s">
        <v>293</v>
      </c>
      <c r="C80" s="123" t="s">
        <v>30</v>
      </c>
      <c r="D80" s="125">
        <v>855.54</v>
      </c>
    </row>
    <row r="81" spans="1:4" ht="13.5" x14ac:dyDescent="0.25">
      <c r="A81" s="124" t="s">
        <v>428</v>
      </c>
      <c r="B81" s="125" t="s">
        <v>294</v>
      </c>
      <c r="C81" s="123" t="s">
        <v>30</v>
      </c>
      <c r="D81" s="125">
        <v>953.77</v>
      </c>
    </row>
    <row r="82" spans="1:4" ht="13.5" x14ac:dyDescent="0.25">
      <c r="A82" s="124" t="s">
        <v>429</v>
      </c>
      <c r="B82" s="125" t="s">
        <v>295</v>
      </c>
      <c r="C82" s="123" t="s">
        <v>30</v>
      </c>
      <c r="D82" s="125">
        <v>1226.0999999999999</v>
      </c>
    </row>
    <row r="83" spans="1:4" ht="13.5" x14ac:dyDescent="0.25">
      <c r="A83" s="124" t="s">
        <v>430</v>
      </c>
      <c r="B83" s="125" t="s">
        <v>296</v>
      </c>
      <c r="C83" s="123" t="s">
        <v>30</v>
      </c>
      <c r="D83" s="125">
        <v>1197.46</v>
      </c>
    </row>
    <row r="84" spans="1:4" ht="13.5" x14ac:dyDescent="0.25">
      <c r="A84" s="124" t="s">
        <v>431</v>
      </c>
      <c r="B84" s="125" t="s">
        <v>297</v>
      </c>
      <c r="C84" s="123" t="s">
        <v>30</v>
      </c>
      <c r="D84" s="125">
        <v>1345.15</v>
      </c>
    </row>
    <row r="85" spans="1:4" ht="13.5" x14ac:dyDescent="0.25">
      <c r="A85" s="124" t="s">
        <v>432</v>
      </c>
      <c r="B85" s="125" t="s">
        <v>299</v>
      </c>
      <c r="C85" s="123" t="s">
        <v>30</v>
      </c>
      <c r="D85" s="125">
        <v>2080.33</v>
      </c>
    </row>
    <row r="86" spans="1:4" ht="13.5" x14ac:dyDescent="0.25">
      <c r="A86" s="124" t="s">
        <v>433</v>
      </c>
      <c r="B86" s="125" t="s">
        <v>300</v>
      </c>
      <c r="C86" s="123" t="s">
        <v>30</v>
      </c>
      <c r="D86" s="125">
        <v>2719.94</v>
      </c>
    </row>
    <row r="87" spans="1:4" ht="13.5" x14ac:dyDescent="0.25">
      <c r="A87" s="124" t="s">
        <v>434</v>
      </c>
      <c r="B87" s="125" t="s">
        <v>301</v>
      </c>
      <c r="C87" s="123" t="s">
        <v>30</v>
      </c>
      <c r="D87" s="125">
        <v>1676.23</v>
      </c>
    </row>
    <row r="88" spans="1:4" ht="13.5" x14ac:dyDescent="0.25">
      <c r="A88" s="124" t="s">
        <v>435</v>
      </c>
      <c r="B88" s="125" t="s">
        <v>302</v>
      </c>
      <c r="C88" s="123" t="s">
        <v>30</v>
      </c>
      <c r="D88" s="125">
        <v>2792.27</v>
      </c>
    </row>
    <row r="89" spans="1:4" ht="13.5" x14ac:dyDescent="0.25">
      <c r="A89" s="124" t="s">
        <v>436</v>
      </c>
      <c r="B89" s="125" t="s">
        <v>303</v>
      </c>
      <c r="C89" s="123" t="s">
        <v>30</v>
      </c>
      <c r="D89" s="125">
        <v>3595.45</v>
      </c>
    </row>
    <row r="90" spans="1:4" ht="13.5" x14ac:dyDescent="0.25">
      <c r="A90" s="124" t="s">
        <v>437</v>
      </c>
      <c r="B90" s="125" t="s">
        <v>304</v>
      </c>
      <c r="C90" s="123" t="s">
        <v>30</v>
      </c>
      <c r="D90" s="125">
        <v>769.09</v>
      </c>
    </row>
    <row r="91" spans="1:4" ht="13.5" x14ac:dyDescent="0.25">
      <c r="A91" s="124" t="s">
        <v>438</v>
      </c>
      <c r="B91" s="125" t="s">
        <v>305</v>
      </c>
      <c r="C91" s="123" t="s">
        <v>30</v>
      </c>
      <c r="D91" s="125">
        <v>1133.8599999999999</v>
      </c>
    </row>
    <row r="92" spans="1:4" ht="13.5" x14ac:dyDescent="0.25">
      <c r="A92" s="124" t="s">
        <v>439</v>
      </c>
      <c r="B92" s="125" t="s">
        <v>306</v>
      </c>
      <c r="C92" s="123" t="s">
        <v>30</v>
      </c>
      <c r="D92" s="125">
        <v>1488.28</v>
      </c>
    </row>
    <row r="93" spans="1:4" ht="13.5" x14ac:dyDescent="0.25">
      <c r="A93" s="124" t="s">
        <v>440</v>
      </c>
      <c r="B93" s="125" t="s">
        <v>307</v>
      </c>
      <c r="C93" s="123" t="s">
        <v>30</v>
      </c>
      <c r="D93" s="125">
        <v>2650.96</v>
      </c>
    </row>
    <row r="94" spans="1:4" ht="13.5" x14ac:dyDescent="0.25">
      <c r="A94" s="124" t="s">
        <v>441</v>
      </c>
      <c r="B94" s="125" t="s">
        <v>308</v>
      </c>
      <c r="C94" s="123" t="s">
        <v>30</v>
      </c>
      <c r="D94" s="125">
        <v>2547.81</v>
      </c>
    </row>
    <row r="95" spans="1:4" ht="13.5" x14ac:dyDescent="0.25">
      <c r="A95" s="124" t="s">
        <v>442</v>
      </c>
      <c r="B95" s="125" t="s">
        <v>310</v>
      </c>
      <c r="C95" s="123" t="s">
        <v>30</v>
      </c>
      <c r="D95" s="125">
        <v>752.58</v>
      </c>
    </row>
    <row r="96" spans="1:4" ht="13.5" x14ac:dyDescent="0.25">
      <c r="A96" s="124" t="s">
        <v>443</v>
      </c>
      <c r="B96" s="125" t="s">
        <v>311</v>
      </c>
      <c r="C96" s="123" t="s">
        <v>30</v>
      </c>
      <c r="D96" s="125">
        <v>1101.28</v>
      </c>
    </row>
    <row r="97" spans="1:4" ht="13.5" x14ac:dyDescent="0.25">
      <c r="A97" s="124" t="s">
        <v>444</v>
      </c>
      <c r="B97" s="125" t="s">
        <v>312</v>
      </c>
      <c r="C97" s="123" t="s">
        <v>30</v>
      </c>
      <c r="D97" s="125">
        <v>1312.71</v>
      </c>
    </row>
    <row r="98" spans="1:4" ht="13.5" x14ac:dyDescent="0.25">
      <c r="A98" s="124" t="s">
        <v>445</v>
      </c>
      <c r="B98" s="125" t="s">
        <v>313</v>
      </c>
      <c r="C98" s="123" t="s">
        <v>30</v>
      </c>
      <c r="D98" s="125">
        <v>1037.6600000000001</v>
      </c>
    </row>
    <row r="99" spans="1:4" ht="13.5" x14ac:dyDescent="0.25">
      <c r="A99" s="124" t="s">
        <v>446</v>
      </c>
      <c r="B99" s="125" t="s">
        <v>314</v>
      </c>
      <c r="C99" s="123" t="s">
        <v>30</v>
      </c>
      <c r="D99" s="125">
        <v>1313.97</v>
      </c>
    </row>
    <row r="100" spans="1:4" ht="13.5" x14ac:dyDescent="0.25">
      <c r="A100" s="124" t="s">
        <v>447</v>
      </c>
      <c r="B100" s="125" t="s">
        <v>315</v>
      </c>
      <c r="C100" s="123" t="s">
        <v>30</v>
      </c>
      <c r="D100" s="125">
        <v>1855.16</v>
      </c>
    </row>
    <row r="101" spans="1:4" ht="13.5" x14ac:dyDescent="0.25">
      <c r="A101" s="124" t="s">
        <v>448</v>
      </c>
      <c r="B101" s="125" t="s">
        <v>316</v>
      </c>
      <c r="C101" s="123" t="s">
        <v>30</v>
      </c>
      <c r="D101" s="125">
        <v>847.41</v>
      </c>
    </row>
    <row r="102" spans="1:4" ht="13.5" x14ac:dyDescent="0.25">
      <c r="A102" s="124" t="s">
        <v>449</v>
      </c>
      <c r="B102" s="125" t="s">
        <v>317</v>
      </c>
      <c r="C102" s="123" t="s">
        <v>30</v>
      </c>
      <c r="D102" s="125">
        <v>1275.08</v>
      </c>
    </row>
    <row r="103" spans="1:4" ht="13.5" x14ac:dyDescent="0.25">
      <c r="A103" s="124" t="s">
        <v>450</v>
      </c>
      <c r="B103" s="125" t="s">
        <v>318</v>
      </c>
      <c r="C103" s="123" t="s">
        <v>30</v>
      </c>
      <c r="D103" s="125">
        <v>847.41</v>
      </c>
    </row>
    <row r="104" spans="1:4" ht="13.5" x14ac:dyDescent="0.25">
      <c r="A104" s="124" t="s">
        <v>451</v>
      </c>
      <c r="B104" s="125" t="s">
        <v>319</v>
      </c>
      <c r="C104" s="123" t="s">
        <v>30</v>
      </c>
      <c r="D104" s="125">
        <v>1288.52</v>
      </c>
    </row>
    <row r="105" spans="1:4" ht="13.5" x14ac:dyDescent="0.25">
      <c r="A105" s="124" t="s">
        <v>452</v>
      </c>
      <c r="B105" s="125" t="s">
        <v>320</v>
      </c>
      <c r="C105" s="123" t="s">
        <v>30</v>
      </c>
      <c r="D105" s="125">
        <v>372.12</v>
      </c>
    </row>
    <row r="106" spans="1:4" ht="13.5" x14ac:dyDescent="0.25">
      <c r="A106" s="124" t="s">
        <v>453</v>
      </c>
      <c r="B106" s="125" t="s">
        <v>321</v>
      </c>
      <c r="C106" s="123" t="s">
        <v>30</v>
      </c>
      <c r="D106" s="125">
        <v>61.5</v>
      </c>
    </row>
    <row r="107" spans="1:4" ht="13.5" x14ac:dyDescent="0.25">
      <c r="A107" s="124" t="s">
        <v>454</v>
      </c>
      <c r="B107" s="125" t="s">
        <v>322</v>
      </c>
      <c r="C107" s="123" t="s">
        <v>30</v>
      </c>
      <c r="D107" s="125">
        <v>187.43</v>
      </c>
    </row>
    <row r="108" spans="1:4" ht="13.5" x14ac:dyDescent="0.25">
      <c r="A108" s="124" t="s">
        <v>455</v>
      </c>
      <c r="B108" s="125" t="s">
        <v>323</v>
      </c>
      <c r="C108" s="123" t="s">
        <v>30</v>
      </c>
      <c r="D108" s="125">
        <v>241.59</v>
      </c>
    </row>
    <row r="109" spans="1:4" ht="13.5" x14ac:dyDescent="0.25">
      <c r="A109" s="124" t="s">
        <v>456</v>
      </c>
      <c r="B109" s="125" t="s">
        <v>324</v>
      </c>
      <c r="C109" s="123" t="s">
        <v>30</v>
      </c>
      <c r="D109" s="125">
        <v>681.96</v>
      </c>
    </row>
    <row r="110" spans="1:4" ht="13.5" x14ac:dyDescent="0.25">
      <c r="A110" s="124" t="s">
        <v>457</v>
      </c>
      <c r="B110" s="125" t="s">
        <v>325</v>
      </c>
      <c r="C110" s="123" t="s">
        <v>30</v>
      </c>
      <c r="D110" s="125">
        <v>304.86</v>
      </c>
    </row>
    <row r="111" spans="1:4" ht="13.5" x14ac:dyDescent="0.25">
      <c r="A111" s="124" t="s">
        <v>458</v>
      </c>
      <c r="B111" s="125" t="s">
        <v>326</v>
      </c>
      <c r="C111" s="123" t="s">
        <v>30</v>
      </c>
      <c r="D111" s="125">
        <v>286.43</v>
      </c>
    </row>
    <row r="112" spans="1:4" ht="13.5" x14ac:dyDescent="0.25">
      <c r="A112" s="124" t="s">
        <v>459</v>
      </c>
      <c r="B112" s="125" t="s">
        <v>327</v>
      </c>
      <c r="C112" s="123" t="s">
        <v>30</v>
      </c>
      <c r="D112" s="125">
        <v>323.70999999999998</v>
      </c>
    </row>
    <row r="113" spans="1:4" ht="13.5" x14ac:dyDescent="0.25">
      <c r="A113" s="124" t="s">
        <v>460</v>
      </c>
      <c r="B113" s="125" t="s">
        <v>328</v>
      </c>
      <c r="C113" s="123" t="s">
        <v>30</v>
      </c>
      <c r="D113" s="125">
        <v>537.29</v>
      </c>
    </row>
    <row r="114" spans="1:4" ht="13.5" x14ac:dyDescent="0.25">
      <c r="A114" s="124" t="s">
        <v>461</v>
      </c>
      <c r="B114" s="125" t="s">
        <v>329</v>
      </c>
      <c r="C114" s="123" t="s">
        <v>30</v>
      </c>
      <c r="D114" s="125">
        <v>692.53</v>
      </c>
    </row>
    <row r="115" spans="1:4" ht="13.5" x14ac:dyDescent="0.25">
      <c r="A115" s="124" t="s">
        <v>462</v>
      </c>
      <c r="B115" s="125" t="s">
        <v>330</v>
      </c>
      <c r="C115" s="123" t="s">
        <v>30</v>
      </c>
      <c r="D115" s="125">
        <v>952.33</v>
      </c>
    </row>
    <row r="116" spans="1:4" ht="13.5" x14ac:dyDescent="0.25">
      <c r="A116" s="124" t="s">
        <v>463</v>
      </c>
      <c r="B116" s="125" t="s">
        <v>331</v>
      </c>
      <c r="C116" s="123" t="s">
        <v>30</v>
      </c>
      <c r="D116" s="125">
        <v>1131.7</v>
      </c>
    </row>
    <row r="117" spans="1:4" ht="13.5" x14ac:dyDescent="0.25">
      <c r="A117" s="124" t="s">
        <v>464</v>
      </c>
      <c r="B117" s="125" t="s">
        <v>332</v>
      </c>
      <c r="C117" s="123" t="s">
        <v>30</v>
      </c>
      <c r="D117" s="125">
        <v>1646.12</v>
      </c>
    </row>
    <row r="118" spans="1:4" ht="13.5" x14ac:dyDescent="0.25">
      <c r="A118" s="124" t="s">
        <v>465</v>
      </c>
      <c r="B118" s="125" t="s">
        <v>333</v>
      </c>
      <c r="C118" s="123" t="s">
        <v>30</v>
      </c>
      <c r="D118" s="125">
        <v>312.62</v>
      </c>
    </row>
    <row r="119" spans="1:4" ht="13.5" x14ac:dyDescent="0.25">
      <c r="A119" s="124" t="s">
        <v>466</v>
      </c>
      <c r="B119" s="125" t="s">
        <v>334</v>
      </c>
      <c r="C119" s="123" t="s">
        <v>30</v>
      </c>
      <c r="D119" s="125">
        <v>214.89</v>
      </c>
    </row>
    <row r="120" spans="1:4" ht="13.5" x14ac:dyDescent="0.25">
      <c r="A120" s="124" t="s">
        <v>467</v>
      </c>
      <c r="B120" s="125" t="s">
        <v>335</v>
      </c>
      <c r="C120" s="123" t="s">
        <v>30</v>
      </c>
      <c r="D120" s="125">
        <v>393.14</v>
      </c>
    </row>
    <row r="121" spans="1:4" ht="13.5" x14ac:dyDescent="0.25">
      <c r="A121" s="124" t="s">
        <v>468</v>
      </c>
      <c r="B121" s="125" t="s">
        <v>336</v>
      </c>
      <c r="C121" s="123" t="s">
        <v>30</v>
      </c>
      <c r="D121" s="125">
        <v>508.25</v>
      </c>
    </row>
    <row r="122" spans="1:4" ht="13.5" x14ac:dyDescent="0.25">
      <c r="A122" s="124" t="s">
        <v>469</v>
      </c>
      <c r="B122" s="125" t="s">
        <v>337</v>
      </c>
      <c r="C122" s="123" t="s">
        <v>30</v>
      </c>
      <c r="D122" s="125">
        <v>658.72</v>
      </c>
    </row>
    <row r="123" spans="1:4" ht="13.5" x14ac:dyDescent="0.25">
      <c r="A123" s="124" t="s">
        <v>470</v>
      </c>
      <c r="B123" s="125" t="s">
        <v>338</v>
      </c>
      <c r="C123" s="123" t="s">
        <v>30</v>
      </c>
      <c r="D123" s="125">
        <v>954.67</v>
      </c>
    </row>
    <row r="124" spans="1:4" ht="13.5" x14ac:dyDescent="0.25">
      <c r="A124" s="124" t="s">
        <v>471</v>
      </c>
      <c r="B124" s="125" t="s">
        <v>339</v>
      </c>
      <c r="C124" s="123" t="s">
        <v>30</v>
      </c>
      <c r="D124" s="125">
        <v>1110.75</v>
      </c>
    </row>
    <row r="125" spans="1:4" ht="13.5" x14ac:dyDescent="0.25">
      <c r="A125" s="124" t="s">
        <v>472</v>
      </c>
      <c r="B125" s="125" t="s">
        <v>340</v>
      </c>
      <c r="C125" s="123" t="s">
        <v>30</v>
      </c>
      <c r="D125" s="125">
        <v>296.72000000000003</v>
      </c>
    </row>
    <row r="126" spans="1:4" ht="13.5" x14ac:dyDescent="0.25">
      <c r="A126" s="124" t="s">
        <v>473</v>
      </c>
      <c r="B126" s="125" t="s">
        <v>341</v>
      </c>
      <c r="C126" s="123" t="s">
        <v>30</v>
      </c>
      <c r="D126" s="125">
        <v>1109.67</v>
      </c>
    </row>
    <row r="127" spans="1:4" ht="13.5" x14ac:dyDescent="0.25">
      <c r="A127" s="124" t="s">
        <v>474</v>
      </c>
      <c r="B127" s="125" t="s">
        <v>342</v>
      </c>
      <c r="C127" s="123" t="s">
        <v>30</v>
      </c>
      <c r="D127" s="125">
        <v>431.3</v>
      </c>
    </row>
    <row r="128" spans="1:4" ht="13.5" x14ac:dyDescent="0.25">
      <c r="A128" s="124" t="s">
        <v>475</v>
      </c>
      <c r="B128" s="125" t="s">
        <v>343</v>
      </c>
      <c r="C128" s="123" t="s">
        <v>30</v>
      </c>
      <c r="D128" s="125">
        <v>198.84</v>
      </c>
    </row>
    <row r="129" spans="1:4" ht="13.5" x14ac:dyDescent="0.25">
      <c r="A129" s="124" t="s">
        <v>476</v>
      </c>
      <c r="B129" s="125" t="s">
        <v>344</v>
      </c>
      <c r="C129" s="123" t="s">
        <v>30</v>
      </c>
      <c r="D129" s="125">
        <v>319.39999999999998</v>
      </c>
    </row>
    <row r="130" spans="1:4" ht="13.5" x14ac:dyDescent="0.25">
      <c r="A130" s="124" t="s">
        <v>477</v>
      </c>
      <c r="B130" s="125" t="s">
        <v>345</v>
      </c>
      <c r="C130" s="123" t="s">
        <v>30</v>
      </c>
      <c r="D130" s="125">
        <v>240.81</v>
      </c>
    </row>
    <row r="131" spans="1:4" ht="13.5" x14ac:dyDescent="0.25">
      <c r="A131" s="124" t="s">
        <v>478</v>
      </c>
      <c r="B131" s="125" t="s">
        <v>346</v>
      </c>
      <c r="C131" s="123" t="s">
        <v>30</v>
      </c>
      <c r="D131" s="125">
        <v>1020.91</v>
      </c>
    </row>
    <row r="132" spans="1:4" ht="13.5" x14ac:dyDescent="0.25">
      <c r="A132" s="124" t="s">
        <v>479</v>
      </c>
      <c r="B132" s="125" t="s">
        <v>347</v>
      </c>
      <c r="C132" s="123" t="s">
        <v>30</v>
      </c>
      <c r="D132" s="125">
        <v>346.51</v>
      </c>
    </row>
    <row r="133" spans="1:4" ht="13.5" x14ac:dyDescent="0.25">
      <c r="A133" s="124" t="s">
        <v>480</v>
      </c>
      <c r="B133" s="125" t="s">
        <v>348</v>
      </c>
      <c r="C133" s="123" t="s">
        <v>30</v>
      </c>
      <c r="D133" s="125">
        <v>90.11</v>
      </c>
    </row>
  </sheetData>
  <mergeCells count="1">
    <mergeCell ref="E1:G1"/>
  </mergeCells>
  <phoneticPr fontId="42" type="noConversion"/>
  <dataValidations count="1">
    <dataValidation type="list" errorStyle="information" allowBlank="1" showInputMessage="1" showErrorMessage="1" errorTitle="Maquinaria" promptTitle="Factores de Escalacion" prompt="Escoja el Factor de Escalacion de MAquinaria" sqref="G24">
      <formula1>$H$1:$AT$1</formula1>
    </dataValidation>
  </dataValidations>
  <pageMargins left="0.75" right="0.75" top="1" bottom="1" header="0.5" footer="0.5"/>
  <pageSetup orientation="portrait" horizontalDpi="200" verticalDpi="2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CBasicos"/>
  <dimension ref="A1:H15"/>
  <sheetViews>
    <sheetView workbookViewId="0">
      <selection activeCell="B19" sqref="B19"/>
    </sheetView>
  </sheetViews>
  <sheetFormatPr defaultRowHeight="12.75" x14ac:dyDescent="0.2"/>
  <cols>
    <col min="1" max="1" width="14" customWidth="1"/>
    <col min="2" max="2" width="33.42578125" style="9" customWidth="1"/>
    <col min="3" max="3" width="11.28515625" customWidth="1"/>
    <col min="4" max="4" width="13.85546875" customWidth="1"/>
  </cols>
  <sheetData>
    <row r="1" spans="1:8" ht="40.5" customHeight="1" x14ac:dyDescent="0.2">
      <c r="A1" s="29" t="s">
        <v>567</v>
      </c>
      <c r="B1" s="30" t="s">
        <v>566</v>
      </c>
      <c r="C1" s="26" t="s">
        <v>558</v>
      </c>
      <c r="D1" s="27" t="s">
        <v>557</v>
      </c>
      <c r="E1" s="197" t="s">
        <v>282</v>
      </c>
      <c r="F1" s="198"/>
      <c r="G1" s="198"/>
      <c r="H1" s="198"/>
    </row>
    <row r="2" spans="1:8" ht="25.5" x14ac:dyDescent="0.2">
      <c r="A2" s="153" t="s">
        <v>169</v>
      </c>
      <c r="B2" s="9" t="s">
        <v>154</v>
      </c>
      <c r="C2" t="s">
        <v>156</v>
      </c>
      <c r="D2">
        <f>SUM(Basico!G11:G17)</f>
        <v>217.14</v>
      </c>
    </row>
    <row r="3" spans="1:8" ht="25.5" x14ac:dyDescent="0.2">
      <c r="A3" s="153" t="s">
        <v>171</v>
      </c>
      <c r="B3" s="9" t="s">
        <v>146</v>
      </c>
      <c r="C3" t="s">
        <v>156</v>
      </c>
      <c r="D3">
        <f>SUM(Basico!G37:G44)</f>
        <v>234.1</v>
      </c>
    </row>
    <row r="4" spans="1:8" ht="38.25" x14ac:dyDescent="0.2">
      <c r="A4" s="153" t="s">
        <v>177</v>
      </c>
      <c r="B4" s="9" t="s">
        <v>172</v>
      </c>
      <c r="C4" t="s">
        <v>564</v>
      </c>
      <c r="D4">
        <f>SUM(Basico!G64:G84)</f>
        <v>588.62</v>
      </c>
    </row>
    <row r="5" spans="1:8" ht="38.25" x14ac:dyDescent="0.2">
      <c r="A5" s="153" t="s">
        <v>179</v>
      </c>
      <c r="B5" s="9" t="s">
        <v>178</v>
      </c>
      <c r="C5" t="s">
        <v>564</v>
      </c>
      <c r="D5">
        <f>SUM(Basico!G104:G124)</f>
        <v>665.63</v>
      </c>
    </row>
    <row r="6" spans="1:8" ht="38.25" x14ac:dyDescent="0.2">
      <c r="A6" s="153" t="s">
        <v>112</v>
      </c>
      <c r="B6" s="9" t="s">
        <v>111</v>
      </c>
      <c r="C6" t="s">
        <v>564</v>
      </c>
      <c r="D6">
        <f>SUM(Basico!G144:G163)</f>
        <v>686.1</v>
      </c>
    </row>
    <row r="7" spans="1:8" ht="25.5" x14ac:dyDescent="0.2">
      <c r="A7" s="153" t="s">
        <v>115</v>
      </c>
      <c r="B7" s="9" t="s">
        <v>113</v>
      </c>
      <c r="C7" t="s">
        <v>114</v>
      </c>
      <c r="D7">
        <f>SUM(Basico!G183:G196)</f>
        <v>28.119999999999997</v>
      </c>
    </row>
    <row r="8" spans="1:8" ht="38.25" x14ac:dyDescent="0.2">
      <c r="A8" s="153" t="s">
        <v>119</v>
      </c>
      <c r="B8" s="9" t="s">
        <v>118</v>
      </c>
      <c r="C8" t="s">
        <v>621</v>
      </c>
      <c r="D8">
        <f>SUM(Basico!G216:G230)</f>
        <v>227.05</v>
      </c>
    </row>
    <row r="9" spans="1:8" ht="38.25" x14ac:dyDescent="0.2">
      <c r="A9" s="153" t="s">
        <v>122</v>
      </c>
      <c r="B9" s="9" t="s">
        <v>121</v>
      </c>
      <c r="C9" t="s">
        <v>621</v>
      </c>
      <c r="D9">
        <f>SUM(Basico!G250:G264)</f>
        <v>363.71000000000004</v>
      </c>
    </row>
    <row r="10" spans="1:8" ht="38.25" x14ac:dyDescent="0.2">
      <c r="A10" s="153" t="s">
        <v>124</v>
      </c>
      <c r="B10" s="9" t="s">
        <v>123</v>
      </c>
      <c r="C10" t="s">
        <v>621</v>
      </c>
      <c r="D10">
        <f>SUM(Basico!G284:G299)</f>
        <v>419.44</v>
      </c>
    </row>
    <row r="11" spans="1:8" ht="38.25" x14ac:dyDescent="0.2">
      <c r="A11" s="153" t="s">
        <v>126</v>
      </c>
      <c r="B11" s="9" t="s">
        <v>125</v>
      </c>
      <c r="C11" t="s">
        <v>621</v>
      </c>
      <c r="D11">
        <f>SUM(Basico!G319:G334)</f>
        <v>422.03000000000003</v>
      </c>
    </row>
    <row r="12" spans="1:8" ht="25.5" x14ac:dyDescent="0.2">
      <c r="A12" s="153" t="s">
        <v>128</v>
      </c>
      <c r="B12" s="9" t="s">
        <v>127</v>
      </c>
      <c r="C12" t="s">
        <v>564</v>
      </c>
      <c r="D12">
        <f>SUM(Basico!G354:G367)</f>
        <v>1374.19</v>
      </c>
    </row>
    <row r="13" spans="1:8" ht="25.5" x14ac:dyDescent="0.2">
      <c r="A13" s="153" t="s">
        <v>130</v>
      </c>
      <c r="B13" s="9" t="s">
        <v>129</v>
      </c>
      <c r="C13" t="s">
        <v>564</v>
      </c>
      <c r="D13">
        <f>SUM(Basico!G387:G401)</f>
        <v>588.29000000000008</v>
      </c>
    </row>
    <row r="14" spans="1:8" ht="38.25" x14ac:dyDescent="0.2">
      <c r="A14" s="153" t="s">
        <v>55</v>
      </c>
      <c r="B14" s="9" t="s">
        <v>54</v>
      </c>
      <c r="C14" t="s">
        <v>564</v>
      </c>
      <c r="D14">
        <f>SUM(Basico!G421:G435)</f>
        <v>753.66000000000008</v>
      </c>
    </row>
    <row r="15" spans="1:8" ht="38.25" x14ac:dyDescent="0.2">
      <c r="A15" s="153" t="s">
        <v>62</v>
      </c>
      <c r="B15" s="9" t="s">
        <v>61</v>
      </c>
      <c r="C15" t="s">
        <v>114</v>
      </c>
      <c r="D15">
        <f>SUM(Basico!G455:G468)</f>
        <v>452.46000000000004</v>
      </c>
    </row>
  </sheetData>
  <mergeCells count="1">
    <mergeCell ref="E1:H1"/>
  </mergeCells>
  <phoneticPr fontId="42"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0" enableFormatConditionsCalculation="0">
    <tabColor indexed="40"/>
  </sheetPr>
  <dimension ref="A2:G523"/>
  <sheetViews>
    <sheetView showGridLines="0" showRowColHeaders="0" zoomScale="85" workbookViewId="0">
      <selection activeCell="K4" sqref="K4"/>
    </sheetView>
  </sheetViews>
  <sheetFormatPr defaultColWidth="9.140625" defaultRowHeight="12.75" x14ac:dyDescent="0.2"/>
  <cols>
    <col min="1" max="1" width="15.7109375" style="20" customWidth="1"/>
    <col min="2" max="2" width="35.7109375" style="18" customWidth="1"/>
    <col min="3" max="3" width="11.7109375" style="21" customWidth="1"/>
    <col min="4" max="4" width="7.28515625" style="19" customWidth="1"/>
    <col min="5" max="5" width="14.7109375" style="22" customWidth="1"/>
    <col min="6" max="7" width="17.7109375" style="22" customWidth="1"/>
    <col min="8" max="16384" width="9.140625" style="20"/>
  </cols>
  <sheetData>
    <row r="2" spans="1:7" x14ac:dyDescent="0.2">
      <c r="A2" s="134"/>
    </row>
    <row r="3" spans="1:7" x14ac:dyDescent="0.2">
      <c r="A3" s="20" t="s">
        <v>548</v>
      </c>
      <c r="B3" s="18" t="str">
        <f>Ident!$C16</f>
        <v>Almacen del Norte del Norte S.A de C.V.</v>
      </c>
    </row>
    <row r="4" spans="1:7" ht="25.5" x14ac:dyDescent="0.2">
      <c r="A4" s="20" t="s">
        <v>549</v>
      </c>
      <c r="B4" s="18" t="str">
        <f>Ident!$C17</f>
        <v>Remodelacion General de Oficinas Generales</v>
      </c>
    </row>
    <row r="5" spans="1:7" ht="13.5" thickBot="1" x14ac:dyDescent="0.25">
      <c r="A5" s="135" t="s">
        <v>550</v>
      </c>
      <c r="B5" s="150" t="str">
        <f>Ident!$C18</f>
        <v>Camino Sta. Teresa</v>
      </c>
      <c r="C5" s="136"/>
      <c r="D5" s="137"/>
      <c r="E5" s="138"/>
      <c r="F5" s="138"/>
      <c r="G5" s="138"/>
    </row>
    <row r="7" spans="1:7" ht="25.5" x14ac:dyDescent="0.2">
      <c r="A7" s="139" t="s">
        <v>110</v>
      </c>
      <c r="B7" s="18" t="s">
        <v>154</v>
      </c>
      <c r="C7" s="21" t="s">
        <v>155</v>
      </c>
      <c r="D7" s="19" t="s">
        <v>156</v>
      </c>
      <c r="G7" s="22" t="s">
        <v>157</v>
      </c>
    </row>
    <row r="8" spans="1:7" ht="13.5" thickBot="1" x14ac:dyDescent="0.25"/>
    <row r="9" spans="1:7" ht="13.5" thickBot="1" x14ac:dyDescent="0.25">
      <c r="A9" s="83" t="s">
        <v>158</v>
      </c>
      <c r="B9" s="141" t="s">
        <v>159</v>
      </c>
      <c r="C9" s="142" t="s">
        <v>631</v>
      </c>
      <c r="D9" s="143" t="s">
        <v>632</v>
      </c>
      <c r="E9" s="144" t="s">
        <v>633</v>
      </c>
      <c r="F9" s="144" t="s">
        <v>634</v>
      </c>
      <c r="G9" s="145" t="s">
        <v>160</v>
      </c>
    </row>
    <row r="11" spans="1:7" ht="13.5" thickBot="1" x14ac:dyDescent="0.25">
      <c r="A11" s="133" t="s">
        <v>161</v>
      </c>
    </row>
    <row r="12" spans="1:7" ht="14.25" thickTop="1" thickBot="1" x14ac:dyDescent="0.25">
      <c r="A12" s="19" t="str">
        <f>OdeMano!$A7</f>
        <v>OBRAM-30</v>
      </c>
      <c r="B12" s="18" t="str">
        <f>OdeMano!$B7</f>
        <v>AYUDANTE CLASE B</v>
      </c>
      <c r="C12" s="146">
        <v>1</v>
      </c>
      <c r="D12" s="19" t="str">
        <f>OdeMano!$C7</f>
        <v>JOR</v>
      </c>
      <c r="E12" s="22">
        <f xml:space="preserve"> OdeMano!$D7* (1+Ident!$B5/100) * FacInd!$E93</f>
        <v>111.95935191981424</v>
      </c>
      <c r="F12" s="22">
        <f>ROUND((C12 * E12), 2)</f>
        <v>111.96</v>
      </c>
    </row>
    <row r="13" spans="1:7" ht="14.25" thickTop="1" thickBot="1" x14ac:dyDescent="0.25">
      <c r="A13" s="19" t="str">
        <f>OdeMano!$A3</f>
        <v>OBRAM-10</v>
      </c>
      <c r="B13" s="18" t="str">
        <f>OdeMano!$B3</f>
        <v>PEON</v>
      </c>
      <c r="C13" s="146">
        <v>1</v>
      </c>
      <c r="D13" s="19" t="str">
        <f>OdeMano!$C3</f>
        <v>JOR</v>
      </c>
      <c r="E13" s="22">
        <f xml:space="preserve"> OdeMano!$D3* (1+Ident!$B5/100) * FacInd!$E93</f>
        <v>105.17827792850964</v>
      </c>
      <c r="F13" s="22">
        <f>ROUND((C13 * E13), 2)</f>
        <v>105.18</v>
      </c>
    </row>
    <row r="14" spans="1:7" ht="14.25" thickTop="1" thickBot="1" x14ac:dyDescent="0.25"/>
    <row r="15" spans="1:7" ht="13.5" thickBot="1" x14ac:dyDescent="0.25">
      <c r="B15" s="147" t="s">
        <v>162</v>
      </c>
      <c r="G15" s="148">
        <f>SUM(F12:F14)</f>
        <v>217.14</v>
      </c>
    </row>
    <row r="17" spans="1:7" ht="13.5" thickBot="1" x14ac:dyDescent="0.25"/>
    <row r="18" spans="1:7" ht="13.5" thickBot="1" x14ac:dyDescent="0.25">
      <c r="B18" s="147" t="s">
        <v>163</v>
      </c>
      <c r="G18" s="149">
        <f>SUM(G11:G17)</f>
        <v>217.14</v>
      </c>
    </row>
    <row r="19" spans="1:7" ht="13.5" thickBot="1" x14ac:dyDescent="0.25">
      <c r="A19" s="135"/>
      <c r="B19" s="150"/>
      <c r="C19" s="136"/>
      <c r="D19" s="137"/>
      <c r="E19" s="138"/>
      <c r="F19" s="138"/>
      <c r="G19" s="138"/>
    </row>
    <row r="20" spans="1:7" ht="13.5" thickBot="1" x14ac:dyDescent="0.25">
      <c r="A20" s="20" t="s">
        <v>164</v>
      </c>
      <c r="B20" s="152">
        <f>SUM(F12:F14)</f>
        <v>217.14</v>
      </c>
    </row>
    <row r="21" spans="1:7" ht="13.5" thickBot="1" x14ac:dyDescent="0.25">
      <c r="A21" s="20" t="s">
        <v>165</v>
      </c>
      <c r="B21" s="151"/>
    </row>
    <row r="22" spans="1:7" ht="13.5" thickBot="1" x14ac:dyDescent="0.25">
      <c r="A22" s="20" t="s">
        <v>166</v>
      </c>
      <c r="B22" s="151"/>
    </row>
    <row r="23" spans="1:7" ht="13.5" thickBot="1" x14ac:dyDescent="0.25">
      <c r="A23" s="20" t="s">
        <v>167</v>
      </c>
      <c r="B23" s="151"/>
    </row>
    <row r="24" spans="1:7" ht="13.5" thickBot="1" x14ac:dyDescent="0.25">
      <c r="A24" s="20" t="s">
        <v>168</v>
      </c>
      <c r="B24" s="152">
        <f>SUM( G11:G17)</f>
        <v>217.14</v>
      </c>
    </row>
    <row r="28" spans="1:7" x14ac:dyDescent="0.2">
      <c r="A28" s="134"/>
    </row>
    <row r="29" spans="1:7" x14ac:dyDescent="0.2">
      <c r="A29" s="20" t="s">
        <v>548</v>
      </c>
      <c r="B29" s="18" t="str">
        <f>Ident!$C16</f>
        <v>Almacen del Norte del Norte S.A de C.V.</v>
      </c>
    </row>
    <row r="30" spans="1:7" ht="25.5" x14ac:dyDescent="0.2">
      <c r="A30" s="20" t="s">
        <v>549</v>
      </c>
      <c r="B30" s="18" t="str">
        <f>Ident!$C17</f>
        <v>Remodelacion General de Oficinas Generales</v>
      </c>
    </row>
    <row r="31" spans="1:7" ht="13.5" thickBot="1" x14ac:dyDescent="0.25">
      <c r="A31" s="135" t="s">
        <v>550</v>
      </c>
      <c r="B31" s="150" t="str">
        <f>Ident!$C18</f>
        <v>Camino Sta. Teresa</v>
      </c>
      <c r="C31" s="136"/>
      <c r="D31" s="137"/>
      <c r="E31" s="138"/>
      <c r="F31" s="138"/>
      <c r="G31" s="138"/>
    </row>
    <row r="33" spans="1:7" ht="25.5" x14ac:dyDescent="0.2">
      <c r="A33" s="139" t="s">
        <v>110</v>
      </c>
      <c r="B33" s="18" t="s">
        <v>170</v>
      </c>
      <c r="C33" s="21" t="s">
        <v>155</v>
      </c>
      <c r="D33" s="19" t="s">
        <v>156</v>
      </c>
      <c r="G33" s="22" t="s">
        <v>157</v>
      </c>
    </row>
    <row r="34" spans="1:7" ht="13.5" thickBot="1" x14ac:dyDescent="0.25"/>
    <row r="35" spans="1:7" ht="13.5" thickBot="1" x14ac:dyDescent="0.25">
      <c r="A35" s="83" t="s">
        <v>158</v>
      </c>
      <c r="B35" s="141" t="s">
        <v>159</v>
      </c>
      <c r="C35" s="142" t="s">
        <v>631</v>
      </c>
      <c r="D35" s="143" t="s">
        <v>632</v>
      </c>
      <c r="E35" s="144" t="s">
        <v>633</v>
      </c>
      <c r="F35" s="144" t="s">
        <v>634</v>
      </c>
      <c r="G35" s="145" t="s">
        <v>160</v>
      </c>
    </row>
    <row r="37" spans="1:7" ht="13.5" thickBot="1" x14ac:dyDescent="0.25">
      <c r="A37" s="133" t="s">
        <v>161</v>
      </c>
    </row>
    <row r="38" spans="1:7" ht="14.25" thickTop="1" thickBot="1" x14ac:dyDescent="0.25">
      <c r="A38" s="19" t="str">
        <f>OdeMano!$A7</f>
        <v>OBRAM-30</v>
      </c>
      <c r="B38" s="18" t="str">
        <f>OdeMano!$B7</f>
        <v>AYUDANTE CLASE B</v>
      </c>
      <c r="C38" s="146">
        <v>1</v>
      </c>
      <c r="D38" s="19" t="str">
        <f>OdeMano!$C7</f>
        <v>JOR</v>
      </c>
      <c r="E38" s="22">
        <f xml:space="preserve"> OdeMano!$D7* (1+Ident!$B5/100) * FacInd!$E93</f>
        <v>111.95935191981424</v>
      </c>
      <c r="F38" s="22">
        <f>ROUND((C38 * E38), 2)</f>
        <v>111.96</v>
      </c>
    </row>
    <row r="39" spans="1:7" ht="14.25" thickTop="1" thickBot="1" x14ac:dyDescent="0.25">
      <c r="A39" s="19" t="str">
        <f>OdeMano!$A3</f>
        <v>OBRAM-10</v>
      </c>
      <c r="B39" s="18" t="str">
        <f>OdeMano!$B3</f>
        <v>PEON</v>
      </c>
      <c r="C39" s="146">
        <v>1</v>
      </c>
      <c r="D39" s="19" t="str">
        <f>OdeMano!$C3</f>
        <v>JOR</v>
      </c>
      <c r="E39" s="22">
        <f xml:space="preserve"> OdeMano!$D3* (1+Ident!$B5/100) * FacInd!$E93</f>
        <v>105.17827792850964</v>
      </c>
      <c r="F39" s="22">
        <f>ROUND((C39 * E39), 2)</f>
        <v>105.18</v>
      </c>
    </row>
    <row r="40" spans="1:7" ht="14.25" thickTop="1" thickBot="1" x14ac:dyDescent="0.25">
      <c r="A40" s="19" t="str">
        <f>OdeMano!$A113</f>
        <v>OBRAM-560</v>
      </c>
      <c r="B40" s="18" t="str">
        <f>OdeMano!$B113</f>
        <v>CABO</v>
      </c>
      <c r="C40" s="146">
        <v>0.1</v>
      </c>
      <c r="D40" s="19" t="str">
        <f>OdeMano!$C113</f>
        <v>JOR</v>
      </c>
      <c r="E40" s="22">
        <f xml:space="preserve"> OdeMano!$D113* (1+Ident!$B5/100) * FacInd!$E93</f>
        <v>169.64623488809556</v>
      </c>
      <c r="F40" s="22">
        <f>ROUND((C40 * E40), 2)</f>
        <v>16.96</v>
      </c>
    </row>
    <row r="41" spans="1:7" ht="14.25" thickTop="1" thickBot="1" x14ac:dyDescent="0.25"/>
    <row r="42" spans="1:7" ht="13.5" thickBot="1" x14ac:dyDescent="0.25">
      <c r="B42" s="147" t="s">
        <v>162</v>
      </c>
      <c r="G42" s="148">
        <f>SUM(F38:F41)</f>
        <v>234.1</v>
      </c>
    </row>
    <row r="44" spans="1:7" ht="13.5" thickBot="1" x14ac:dyDescent="0.25"/>
    <row r="45" spans="1:7" ht="13.5" thickBot="1" x14ac:dyDescent="0.25">
      <c r="B45" s="147" t="s">
        <v>163</v>
      </c>
      <c r="G45" s="149">
        <f>SUM(G37:G44)</f>
        <v>234.1</v>
      </c>
    </row>
    <row r="46" spans="1:7" ht="13.5" thickBot="1" x14ac:dyDescent="0.25">
      <c r="A46" s="135"/>
      <c r="B46" s="150"/>
      <c r="C46" s="136"/>
      <c r="D46" s="137"/>
      <c r="E46" s="138"/>
      <c r="F46" s="138"/>
      <c r="G46" s="138"/>
    </row>
    <row r="47" spans="1:7" ht="13.5" thickBot="1" x14ac:dyDescent="0.25">
      <c r="A47" s="20" t="s">
        <v>164</v>
      </c>
      <c r="B47" s="152">
        <f>SUM(F38:F41)</f>
        <v>234.1</v>
      </c>
    </row>
    <row r="48" spans="1:7" ht="13.5" thickBot="1" x14ac:dyDescent="0.25">
      <c r="A48" s="20" t="s">
        <v>165</v>
      </c>
      <c r="B48" s="151"/>
    </row>
    <row r="49" spans="1:7" ht="13.5" thickBot="1" x14ac:dyDescent="0.25">
      <c r="A49" s="20" t="s">
        <v>166</v>
      </c>
      <c r="B49" s="151"/>
    </row>
    <row r="50" spans="1:7" ht="13.5" thickBot="1" x14ac:dyDescent="0.25">
      <c r="A50" s="20" t="s">
        <v>167</v>
      </c>
      <c r="B50" s="151"/>
    </row>
    <row r="51" spans="1:7" ht="13.5" thickBot="1" x14ac:dyDescent="0.25">
      <c r="A51" s="20" t="s">
        <v>168</v>
      </c>
      <c r="B51" s="152">
        <f>SUM( G37:G44)</f>
        <v>234.1</v>
      </c>
    </row>
    <row r="55" spans="1:7" x14ac:dyDescent="0.2">
      <c r="A55" s="134"/>
    </row>
    <row r="56" spans="1:7" x14ac:dyDescent="0.2">
      <c r="A56" s="20" t="s">
        <v>548</v>
      </c>
      <c r="B56" s="18" t="str">
        <f>Ident!$C16</f>
        <v>Almacen del Norte del Norte S.A de C.V.</v>
      </c>
    </row>
    <row r="57" spans="1:7" ht="25.5" x14ac:dyDescent="0.2">
      <c r="A57" s="20" t="s">
        <v>549</v>
      </c>
      <c r="B57" s="18" t="str">
        <f>Ident!$C17</f>
        <v>Remodelacion General de Oficinas Generales</v>
      </c>
    </row>
    <row r="58" spans="1:7" ht="13.5" thickBot="1" x14ac:dyDescent="0.25">
      <c r="A58" s="135" t="s">
        <v>550</v>
      </c>
      <c r="B58" s="150" t="str">
        <f>Ident!$C18</f>
        <v>Camino Sta. Teresa</v>
      </c>
      <c r="C58" s="136"/>
      <c r="D58" s="137"/>
      <c r="E58" s="138"/>
      <c r="F58" s="138"/>
      <c r="G58" s="138"/>
    </row>
    <row r="60" spans="1:7" ht="38.25" x14ac:dyDescent="0.2">
      <c r="A60" s="139" t="s">
        <v>110</v>
      </c>
      <c r="B60" s="18" t="s">
        <v>172</v>
      </c>
      <c r="C60" s="21" t="s">
        <v>155</v>
      </c>
      <c r="D60" s="19" t="s">
        <v>564</v>
      </c>
      <c r="G60" s="22" t="s">
        <v>157</v>
      </c>
    </row>
    <row r="61" spans="1:7" ht="13.5" thickBot="1" x14ac:dyDescent="0.25"/>
    <row r="62" spans="1:7" ht="13.5" thickBot="1" x14ac:dyDescent="0.25">
      <c r="A62" s="83" t="s">
        <v>158</v>
      </c>
      <c r="B62" s="141" t="s">
        <v>159</v>
      </c>
      <c r="C62" s="142" t="s">
        <v>631</v>
      </c>
      <c r="D62" s="143" t="s">
        <v>632</v>
      </c>
      <c r="E62" s="144" t="s">
        <v>633</v>
      </c>
      <c r="F62" s="144" t="s">
        <v>634</v>
      </c>
      <c r="G62" s="145" t="s">
        <v>160</v>
      </c>
    </row>
    <row r="64" spans="1:7" ht="13.5" thickBot="1" x14ac:dyDescent="0.25">
      <c r="A64" s="133" t="s">
        <v>161</v>
      </c>
    </row>
    <row r="65" spans="1:7" ht="14.25" thickTop="1" thickBot="1" x14ac:dyDescent="0.25">
      <c r="A65" s="19" t="str">
        <f>OdeMano!$A7</f>
        <v>OBRAM-30</v>
      </c>
      <c r="B65" s="18" t="str">
        <f>OdeMano!$B7</f>
        <v>AYUDANTE CLASE B</v>
      </c>
      <c r="C65" s="146">
        <v>0.9</v>
      </c>
      <c r="D65" s="19" t="str">
        <f>OdeMano!$C7</f>
        <v>JOR</v>
      </c>
      <c r="E65" s="22">
        <f xml:space="preserve"> OdeMano!$D7* (1+Ident!$B5/100) * FacInd!$E93</f>
        <v>111.95935191981424</v>
      </c>
      <c r="F65" s="22">
        <f>ROUND((C65 * E65), 2)</f>
        <v>100.76</v>
      </c>
    </row>
    <row r="66" spans="1:7" ht="14.25" thickTop="1" thickBot="1" x14ac:dyDescent="0.25">
      <c r="A66" s="19" t="str">
        <f>OdeMano!$A4</f>
        <v>OBRAM-15</v>
      </c>
      <c r="B66" s="18" t="str">
        <f>OdeMano!$B4</f>
        <v>PEON DE ALBAÑILERIA</v>
      </c>
      <c r="C66" s="146">
        <v>0.05</v>
      </c>
      <c r="D66" s="19" t="str">
        <f>OdeMano!$C4</f>
        <v>JOR</v>
      </c>
      <c r="E66" s="22">
        <f xml:space="preserve"> OdeMano!$D4* (1+Ident!$B5/100) * FacInd!$E93</f>
        <v>105.17827792850964</v>
      </c>
      <c r="F66" s="22">
        <f>ROUND((C66 * E66), 2)</f>
        <v>5.26</v>
      </c>
    </row>
    <row r="67" spans="1:7" ht="14.25" thickTop="1" thickBot="1" x14ac:dyDescent="0.25">
      <c r="A67" s="19" t="str">
        <f>OdeMano!$A114</f>
        <v>OBRAM-565</v>
      </c>
      <c r="B67" s="18" t="str">
        <f>OdeMano!$B114</f>
        <v>CABO DE OFICIOS</v>
      </c>
      <c r="C67" s="146">
        <v>0.09</v>
      </c>
      <c r="D67" s="19" t="str">
        <f>OdeMano!$C114</f>
        <v>JOR</v>
      </c>
      <c r="E67" s="22">
        <f xml:space="preserve"> OdeMano!$D114* (1+Ident!$B5/100) * FacInd!$E93</f>
        <v>169.64623488809556</v>
      </c>
      <c r="F67" s="22">
        <f>ROUND((C67 * E67), 2)</f>
        <v>15.27</v>
      </c>
    </row>
    <row r="68" spans="1:7" ht="14.25" thickTop="1" thickBot="1" x14ac:dyDescent="0.25"/>
    <row r="69" spans="1:7" ht="13.5" thickBot="1" x14ac:dyDescent="0.25">
      <c r="B69" s="147" t="s">
        <v>162</v>
      </c>
      <c r="G69" s="148">
        <f>SUM(F65:F68)</f>
        <v>121.29</v>
      </c>
    </row>
    <row r="71" spans="1:7" ht="13.5" thickBot="1" x14ac:dyDescent="0.25">
      <c r="A71" s="133" t="s">
        <v>173</v>
      </c>
    </row>
    <row r="72" spans="1:7" ht="27" thickTop="1" thickBot="1" x14ac:dyDescent="0.25">
      <c r="A72" s="19" t="str">
        <f>Material!$A21</f>
        <v>MAT-100</v>
      </c>
      <c r="B72" s="18" t="str">
        <f>Material!$B21</f>
        <v>CEMENTO NORMAL GRIS TIPO I EN SACO</v>
      </c>
      <c r="C72" s="146">
        <v>0.27600000000000002</v>
      </c>
      <c r="D72" s="19" t="str">
        <f>Material!$C21</f>
        <v>TON</v>
      </c>
      <c r="E72" s="22">
        <f xml:space="preserve"> Material!$D21</f>
        <v>1173.9100000000001</v>
      </c>
      <c r="F72" s="22">
        <f>ROUND((C72 * E72), 2)</f>
        <v>324</v>
      </c>
    </row>
    <row r="73" spans="1:7" ht="14.25" thickTop="1" thickBot="1" x14ac:dyDescent="0.25">
      <c r="A73" s="19" t="str">
        <f>Material!$A28</f>
        <v>MAT-135</v>
      </c>
      <c r="B73" s="18" t="str">
        <f>Material!$B28</f>
        <v>AGUA DE TOMA MUNICIPAL</v>
      </c>
      <c r="C73" s="146">
        <v>0.01</v>
      </c>
      <c r="D73" s="19" t="str">
        <f>Material!$C28</f>
        <v>M3</v>
      </c>
      <c r="E73" s="22">
        <f xml:space="preserve"> Material!$D28</f>
        <v>2.21</v>
      </c>
      <c r="F73" s="22">
        <f>ROUND((C73 * E73), 2)</f>
        <v>0.02</v>
      </c>
    </row>
    <row r="74" spans="1:7" ht="14.25" thickTop="1" thickBot="1" x14ac:dyDescent="0.25">
      <c r="A74" s="19" t="str">
        <f>Material!$A29</f>
        <v>MAT-140</v>
      </c>
      <c r="B74" s="18" t="str">
        <f>Material!$B29</f>
        <v>ARENA</v>
      </c>
      <c r="C74" s="146">
        <v>0.43</v>
      </c>
      <c r="D74" s="19" t="str">
        <f>Material!$C29</f>
        <v>M3</v>
      </c>
      <c r="E74" s="22">
        <f xml:space="preserve"> Material!$D29</f>
        <v>85.5</v>
      </c>
      <c r="F74" s="22">
        <f>ROUND((C74 * E74), 2)</f>
        <v>36.770000000000003</v>
      </c>
    </row>
    <row r="75" spans="1:7" ht="14.25" thickTop="1" thickBot="1" x14ac:dyDescent="0.25">
      <c r="A75" s="19" t="str">
        <f>Material!$A30</f>
        <v>MAT-145</v>
      </c>
      <c r="B75" s="18" t="str">
        <f>Material!$B30</f>
        <v>GRAVA</v>
      </c>
      <c r="C75" s="146">
        <v>0.745</v>
      </c>
      <c r="D75" s="19" t="str">
        <f>Material!$C30</f>
        <v>M3</v>
      </c>
      <c r="E75" s="22">
        <f xml:space="preserve"> Material!$D30</f>
        <v>85.5</v>
      </c>
      <c r="F75" s="22">
        <f>ROUND((C75 * E75), 2)</f>
        <v>63.7</v>
      </c>
    </row>
    <row r="76" spans="1:7" ht="14.25" thickTop="1" thickBot="1" x14ac:dyDescent="0.25"/>
    <row r="77" spans="1:7" ht="13.5" thickBot="1" x14ac:dyDescent="0.25">
      <c r="B77" s="147" t="s">
        <v>174</v>
      </c>
      <c r="G77" s="148">
        <f>SUM(F72:F76)</f>
        <v>424.48999999999995</v>
      </c>
    </row>
    <row r="79" spans="1:7" ht="13.5" thickBot="1" x14ac:dyDescent="0.25">
      <c r="A79" s="133" t="s">
        <v>175</v>
      </c>
    </row>
    <row r="80" spans="1:7" ht="39.75" thickTop="1" thickBot="1" x14ac:dyDescent="0.25">
      <c r="A80" s="19" t="str">
        <f>Maquinaria!$A7</f>
        <v>EQUI-30</v>
      </c>
      <c r="B80" s="18" t="str">
        <f>Maquinaria!$B8</f>
        <v>REVOLVEDORA PARA CONCRETO MYPSA-WISCONSIN R-20 30 H.P. 2 SACOS</v>
      </c>
      <c r="C80" s="146">
        <v>0.4</v>
      </c>
      <c r="D80" s="19" t="str">
        <f>Maquinaria!$C7</f>
        <v>Hora</v>
      </c>
      <c r="E80" s="22">
        <f xml:space="preserve"> Maquinaria!$D7</f>
        <v>107.1</v>
      </c>
      <c r="F80" s="22">
        <f>ROUND((C80 * E80), 2)</f>
        <v>42.84</v>
      </c>
    </row>
    <row r="81" spans="1:7" ht="14.25" thickTop="1" thickBot="1" x14ac:dyDescent="0.25"/>
    <row r="82" spans="1:7" ht="13.5" thickBot="1" x14ac:dyDescent="0.25">
      <c r="B82" s="147" t="s">
        <v>176</v>
      </c>
      <c r="G82" s="148">
        <f>SUM(F80:F81)</f>
        <v>42.84</v>
      </c>
    </row>
    <row r="84" spans="1:7" ht="13.5" thickBot="1" x14ac:dyDescent="0.25"/>
    <row r="85" spans="1:7" ht="13.5" thickBot="1" x14ac:dyDescent="0.25">
      <c r="B85" s="147" t="s">
        <v>163</v>
      </c>
      <c r="G85" s="149">
        <f>SUM(G64:G84)</f>
        <v>588.62</v>
      </c>
    </row>
    <row r="86" spans="1:7" ht="13.5" thickBot="1" x14ac:dyDescent="0.25">
      <c r="A86" s="135"/>
      <c r="B86" s="150"/>
      <c r="C86" s="136"/>
      <c r="D86" s="137"/>
      <c r="E86" s="138"/>
      <c r="F86" s="138"/>
      <c r="G86" s="138"/>
    </row>
    <row r="87" spans="1:7" ht="13.5" thickBot="1" x14ac:dyDescent="0.25">
      <c r="A87" s="20" t="s">
        <v>164</v>
      </c>
      <c r="B87" s="152">
        <f>SUM(F65:F68)</f>
        <v>121.29</v>
      </c>
    </row>
    <row r="88" spans="1:7" ht="13.5" thickBot="1" x14ac:dyDescent="0.25">
      <c r="A88" s="20" t="s">
        <v>165</v>
      </c>
      <c r="B88" s="152">
        <f>SUM(F72:F76)</f>
        <v>424.48999999999995</v>
      </c>
    </row>
    <row r="89" spans="1:7" ht="13.5" thickBot="1" x14ac:dyDescent="0.25">
      <c r="A89" s="20" t="s">
        <v>166</v>
      </c>
      <c r="B89" s="152">
        <f>SUM(F80:F81)</f>
        <v>42.84</v>
      </c>
    </row>
    <row r="90" spans="1:7" ht="13.5" thickBot="1" x14ac:dyDescent="0.25">
      <c r="A90" s="20" t="s">
        <v>167</v>
      </c>
      <c r="B90" s="151"/>
    </row>
    <row r="91" spans="1:7" ht="13.5" thickBot="1" x14ac:dyDescent="0.25">
      <c r="A91" s="20" t="s">
        <v>168</v>
      </c>
      <c r="B91" s="152">
        <f>SUM( G64:G84)</f>
        <v>588.62</v>
      </c>
    </row>
    <row r="95" spans="1:7" x14ac:dyDescent="0.2">
      <c r="A95" s="134"/>
    </row>
    <row r="96" spans="1:7" x14ac:dyDescent="0.2">
      <c r="A96" s="20" t="s">
        <v>548</v>
      </c>
      <c r="B96" s="18" t="str">
        <f>Ident!$C16</f>
        <v>Almacen del Norte del Norte S.A de C.V.</v>
      </c>
    </row>
    <row r="97" spans="1:7" ht="25.5" x14ac:dyDescent="0.2">
      <c r="A97" s="20" t="s">
        <v>549</v>
      </c>
      <c r="B97" s="18" t="str">
        <f>Ident!$C17</f>
        <v>Remodelacion General de Oficinas Generales</v>
      </c>
    </row>
    <row r="98" spans="1:7" ht="13.5" thickBot="1" x14ac:dyDescent="0.25">
      <c r="A98" s="135" t="s">
        <v>550</v>
      </c>
      <c r="B98" s="150" t="str">
        <f>Ident!$C18</f>
        <v>Camino Sta. Teresa</v>
      </c>
      <c r="C98" s="136"/>
      <c r="D98" s="137"/>
      <c r="E98" s="138"/>
      <c r="F98" s="138"/>
      <c r="G98" s="138"/>
    </row>
    <row r="100" spans="1:7" ht="38.25" x14ac:dyDescent="0.2">
      <c r="A100" s="139" t="s">
        <v>110</v>
      </c>
      <c r="B100" s="18" t="s">
        <v>178</v>
      </c>
      <c r="C100" s="21" t="s">
        <v>155</v>
      </c>
      <c r="D100" s="19" t="s">
        <v>564</v>
      </c>
      <c r="G100" s="22" t="s">
        <v>157</v>
      </c>
    </row>
    <row r="101" spans="1:7" ht="13.5" thickBot="1" x14ac:dyDescent="0.25"/>
    <row r="102" spans="1:7" ht="13.5" thickBot="1" x14ac:dyDescent="0.25">
      <c r="A102" s="83" t="s">
        <v>158</v>
      </c>
      <c r="B102" s="141" t="s">
        <v>159</v>
      </c>
      <c r="C102" s="142" t="s">
        <v>631</v>
      </c>
      <c r="D102" s="143" t="s">
        <v>632</v>
      </c>
      <c r="E102" s="144" t="s">
        <v>633</v>
      </c>
      <c r="F102" s="144" t="s">
        <v>634</v>
      </c>
      <c r="G102" s="145" t="s">
        <v>160</v>
      </c>
    </row>
    <row r="104" spans="1:7" ht="13.5" thickBot="1" x14ac:dyDescent="0.25">
      <c r="A104" s="133" t="s">
        <v>161</v>
      </c>
    </row>
    <row r="105" spans="1:7" ht="14.25" thickTop="1" thickBot="1" x14ac:dyDescent="0.25">
      <c r="A105" s="19" t="str">
        <f>OdeMano!$A7</f>
        <v>OBRAM-30</v>
      </c>
      <c r="B105" s="18" t="str">
        <f>OdeMano!$B7</f>
        <v>AYUDANTE CLASE B</v>
      </c>
      <c r="C105" s="146">
        <v>0.6</v>
      </c>
      <c r="D105" s="19" t="str">
        <f>OdeMano!$C7</f>
        <v>JOR</v>
      </c>
      <c r="E105" s="22">
        <f xml:space="preserve"> OdeMano!$D7* (1+Ident!$B5/100) * FacInd!$E93</f>
        <v>111.95935191981424</v>
      </c>
      <c r="F105" s="22">
        <f>ROUND((C105 * E105), 2)</f>
        <v>67.180000000000007</v>
      </c>
    </row>
    <row r="106" spans="1:7" ht="14.25" thickTop="1" thickBot="1" x14ac:dyDescent="0.25">
      <c r="A106" s="19" t="str">
        <f>OdeMano!$A4</f>
        <v>OBRAM-15</v>
      </c>
      <c r="B106" s="18" t="str">
        <f>OdeMano!$B4</f>
        <v>PEON DE ALBAÑILERIA</v>
      </c>
      <c r="C106" s="146">
        <v>0.3</v>
      </c>
      <c r="D106" s="19" t="str">
        <f>OdeMano!$C4</f>
        <v>JOR</v>
      </c>
      <c r="E106" s="22">
        <f xml:space="preserve"> OdeMano!$D4* (1+Ident!$B5/100) * FacInd!$E93</f>
        <v>105.17827792850964</v>
      </c>
      <c r="F106" s="22">
        <f>ROUND((C106 * E106), 2)</f>
        <v>31.55</v>
      </c>
    </row>
    <row r="107" spans="1:7" ht="14.25" thickTop="1" thickBot="1" x14ac:dyDescent="0.25">
      <c r="A107" s="19" t="str">
        <f>OdeMano!$A114</f>
        <v>OBRAM-565</v>
      </c>
      <c r="B107" s="18" t="str">
        <f>OdeMano!$B114</f>
        <v>CABO DE OFICIOS</v>
      </c>
      <c r="C107" s="146">
        <v>0.09</v>
      </c>
      <c r="D107" s="19" t="str">
        <f>OdeMano!$C114</f>
        <v>JOR</v>
      </c>
      <c r="E107" s="22">
        <f xml:space="preserve"> OdeMano!$D114* (1+Ident!$B5/100) * FacInd!$E93</f>
        <v>169.64623488809556</v>
      </c>
      <c r="F107" s="22">
        <f>ROUND((C107 * E107), 2)</f>
        <v>15.27</v>
      </c>
    </row>
    <row r="108" spans="1:7" ht="14.25" thickTop="1" thickBot="1" x14ac:dyDescent="0.25"/>
    <row r="109" spans="1:7" ht="13.5" thickBot="1" x14ac:dyDescent="0.25">
      <c r="B109" s="147" t="s">
        <v>162</v>
      </c>
      <c r="G109" s="148">
        <f>SUM(F105:F108)</f>
        <v>114</v>
      </c>
    </row>
    <row r="111" spans="1:7" ht="13.5" thickBot="1" x14ac:dyDescent="0.25">
      <c r="A111" s="133" t="s">
        <v>173</v>
      </c>
    </row>
    <row r="112" spans="1:7" ht="27" thickTop="1" thickBot="1" x14ac:dyDescent="0.25">
      <c r="A112" s="19" t="str">
        <f>Material!$A21</f>
        <v>MAT-100</v>
      </c>
      <c r="B112" s="18" t="str">
        <f>Material!$B21</f>
        <v>CEMENTO NORMAL GRIS TIPO I EN SACO</v>
      </c>
      <c r="C112" s="146">
        <v>0.33500000000000002</v>
      </c>
      <c r="D112" s="19" t="str">
        <f>Material!$C21</f>
        <v>TON</v>
      </c>
      <c r="E112" s="22">
        <f xml:space="preserve"> Material!$D21</f>
        <v>1173.9100000000001</v>
      </c>
      <c r="F112" s="22">
        <f>ROUND((C112 * E112), 2)</f>
        <v>393.26</v>
      </c>
    </row>
    <row r="113" spans="1:7" ht="14.25" thickTop="1" thickBot="1" x14ac:dyDescent="0.25">
      <c r="A113" s="19" t="str">
        <f>Material!$A28</f>
        <v>MAT-135</v>
      </c>
      <c r="B113" s="18" t="str">
        <f>Material!$B28</f>
        <v>AGUA DE TOMA MUNICIPAL</v>
      </c>
      <c r="C113" s="146">
        <v>0.2</v>
      </c>
      <c r="D113" s="19" t="str">
        <f>Material!$C28</f>
        <v>M3</v>
      </c>
      <c r="E113" s="22">
        <f xml:space="preserve"> Material!$D28</f>
        <v>2.21</v>
      </c>
      <c r="F113" s="22">
        <f>ROUND((C113 * E113), 2)</f>
        <v>0.44</v>
      </c>
    </row>
    <row r="114" spans="1:7" ht="14.25" thickTop="1" thickBot="1" x14ac:dyDescent="0.25">
      <c r="A114" s="19" t="str">
        <f>Material!$A29</f>
        <v>MAT-140</v>
      </c>
      <c r="B114" s="18" t="str">
        <f>Material!$B29</f>
        <v>ARENA</v>
      </c>
      <c r="C114" s="146">
        <v>0.66</v>
      </c>
      <c r="D114" s="19" t="str">
        <f>Material!$C29</f>
        <v>M3</v>
      </c>
      <c r="E114" s="22">
        <f xml:space="preserve"> Material!$D29</f>
        <v>85.5</v>
      </c>
      <c r="F114" s="22">
        <f>ROUND((C114 * E114), 2)</f>
        <v>56.43</v>
      </c>
    </row>
    <row r="115" spans="1:7" ht="14.25" thickTop="1" thickBot="1" x14ac:dyDescent="0.25">
      <c r="A115" s="19" t="str">
        <f>Material!$A30</f>
        <v>MAT-145</v>
      </c>
      <c r="B115" s="18" t="str">
        <f>Material!$B30</f>
        <v>GRAVA</v>
      </c>
      <c r="C115" s="146">
        <v>0.68500000000000005</v>
      </c>
      <c r="D115" s="19" t="str">
        <f>Material!$C30</f>
        <v>M3</v>
      </c>
      <c r="E115" s="22">
        <f xml:space="preserve"> Material!$D30</f>
        <v>85.5</v>
      </c>
      <c r="F115" s="22">
        <f>ROUND((C115 * E115), 2)</f>
        <v>58.57</v>
      </c>
    </row>
    <row r="116" spans="1:7" ht="14.25" thickTop="1" thickBot="1" x14ac:dyDescent="0.25"/>
    <row r="117" spans="1:7" ht="13.5" thickBot="1" x14ac:dyDescent="0.25">
      <c r="B117" s="147" t="s">
        <v>174</v>
      </c>
      <c r="G117" s="148">
        <f>SUM(F112:F116)</f>
        <v>508.7</v>
      </c>
    </row>
    <row r="119" spans="1:7" ht="13.5" thickBot="1" x14ac:dyDescent="0.25">
      <c r="A119" s="133" t="s">
        <v>175</v>
      </c>
    </row>
    <row r="120" spans="1:7" ht="39.75" thickTop="1" thickBot="1" x14ac:dyDescent="0.25">
      <c r="A120" s="19" t="str">
        <f>Maquinaria!$A8</f>
        <v>EQUI-35</v>
      </c>
      <c r="B120" s="18" t="str">
        <f>Maquinaria!$B8</f>
        <v>REVOLVEDORA PARA CONCRETO MYPSA-WISCONSIN R-20 30 H.P. 2 SACOS</v>
      </c>
      <c r="C120" s="146">
        <v>0.4</v>
      </c>
      <c r="D120" s="19" t="str">
        <f>Maquinaria!$C8</f>
        <v>Hora</v>
      </c>
      <c r="E120" s="22">
        <f xml:space="preserve"> Maquinaria!$D8</f>
        <v>107.32</v>
      </c>
      <c r="F120" s="22">
        <f>ROUND((C120 * E120), 2)</f>
        <v>42.93</v>
      </c>
    </row>
    <row r="121" spans="1:7" ht="14.25" thickTop="1" thickBot="1" x14ac:dyDescent="0.25"/>
    <row r="122" spans="1:7" ht="13.5" thickBot="1" x14ac:dyDescent="0.25">
      <c r="B122" s="147" t="s">
        <v>176</v>
      </c>
      <c r="G122" s="148">
        <f>SUM(F120:F121)</f>
        <v>42.93</v>
      </c>
    </row>
    <row r="124" spans="1:7" ht="13.5" thickBot="1" x14ac:dyDescent="0.25"/>
    <row r="125" spans="1:7" ht="13.5" thickBot="1" x14ac:dyDescent="0.25">
      <c r="B125" s="147" t="s">
        <v>163</v>
      </c>
      <c r="G125" s="149">
        <f>SUM(G104:G124)</f>
        <v>665.63</v>
      </c>
    </row>
    <row r="126" spans="1:7" ht="13.5" thickBot="1" x14ac:dyDescent="0.25">
      <c r="A126" s="135"/>
      <c r="B126" s="150"/>
      <c r="C126" s="136"/>
      <c r="D126" s="137"/>
      <c r="E126" s="138"/>
      <c r="F126" s="138"/>
      <c r="G126" s="138"/>
    </row>
    <row r="127" spans="1:7" ht="13.5" thickBot="1" x14ac:dyDescent="0.25">
      <c r="A127" s="20" t="s">
        <v>164</v>
      </c>
      <c r="B127" s="152">
        <f>SUM(F105:F108)</f>
        <v>114</v>
      </c>
    </row>
    <row r="128" spans="1:7" ht="13.5" thickBot="1" x14ac:dyDescent="0.25">
      <c r="A128" s="20" t="s">
        <v>165</v>
      </c>
      <c r="B128" s="152">
        <f>SUM(F112:F116)</f>
        <v>508.7</v>
      </c>
    </row>
    <row r="129" spans="1:7" ht="13.5" thickBot="1" x14ac:dyDescent="0.25">
      <c r="A129" s="20" t="s">
        <v>166</v>
      </c>
      <c r="B129" s="152">
        <f>SUM(F120:F121)</f>
        <v>42.93</v>
      </c>
    </row>
    <row r="130" spans="1:7" ht="13.5" thickBot="1" x14ac:dyDescent="0.25">
      <c r="A130" s="20" t="s">
        <v>167</v>
      </c>
      <c r="B130" s="151"/>
    </row>
    <row r="131" spans="1:7" ht="13.5" thickBot="1" x14ac:dyDescent="0.25">
      <c r="A131" s="20" t="s">
        <v>168</v>
      </c>
      <c r="B131" s="152">
        <f>SUM( G104:G124)</f>
        <v>665.63</v>
      </c>
    </row>
    <row r="135" spans="1:7" x14ac:dyDescent="0.2">
      <c r="A135" s="134"/>
    </row>
    <row r="136" spans="1:7" x14ac:dyDescent="0.2">
      <c r="A136" s="20" t="s">
        <v>548</v>
      </c>
      <c r="B136" s="18" t="str">
        <f>Ident!$C16</f>
        <v>Almacen del Norte del Norte S.A de C.V.</v>
      </c>
    </row>
    <row r="137" spans="1:7" ht="25.5" x14ac:dyDescent="0.2">
      <c r="A137" s="20" t="s">
        <v>549</v>
      </c>
      <c r="B137" s="18" t="str">
        <f>Ident!$C17</f>
        <v>Remodelacion General de Oficinas Generales</v>
      </c>
    </row>
    <row r="138" spans="1:7" ht="13.5" thickBot="1" x14ac:dyDescent="0.25">
      <c r="A138" s="135" t="s">
        <v>550</v>
      </c>
      <c r="B138" s="150" t="str">
        <f>Ident!$C18</f>
        <v>Camino Sta. Teresa</v>
      </c>
      <c r="C138" s="136"/>
      <c r="D138" s="137"/>
      <c r="E138" s="138"/>
      <c r="F138" s="138"/>
      <c r="G138" s="138"/>
    </row>
    <row r="140" spans="1:7" ht="38.25" x14ac:dyDescent="0.2">
      <c r="A140" s="139" t="s">
        <v>110</v>
      </c>
      <c r="B140" s="18" t="s">
        <v>111</v>
      </c>
      <c r="C140" s="21" t="s">
        <v>155</v>
      </c>
      <c r="D140" s="19" t="s">
        <v>564</v>
      </c>
      <c r="G140" s="22" t="s">
        <v>157</v>
      </c>
    </row>
    <row r="141" spans="1:7" ht="13.5" thickBot="1" x14ac:dyDescent="0.25"/>
    <row r="142" spans="1:7" ht="13.5" thickBot="1" x14ac:dyDescent="0.25">
      <c r="A142" s="83" t="s">
        <v>158</v>
      </c>
      <c r="B142" s="141" t="s">
        <v>159</v>
      </c>
      <c r="C142" s="142" t="s">
        <v>631</v>
      </c>
      <c r="D142" s="143" t="s">
        <v>632</v>
      </c>
      <c r="E142" s="144" t="s">
        <v>633</v>
      </c>
      <c r="F142" s="144" t="s">
        <v>634</v>
      </c>
      <c r="G142" s="145" t="s">
        <v>160</v>
      </c>
    </row>
    <row r="144" spans="1:7" ht="13.5" thickBot="1" x14ac:dyDescent="0.25">
      <c r="A144" s="133" t="s">
        <v>161</v>
      </c>
    </row>
    <row r="145" spans="1:7" ht="14.25" thickTop="1" thickBot="1" x14ac:dyDescent="0.25">
      <c r="A145" s="19" t="str">
        <f>OdeMano!$A7</f>
        <v>OBRAM-30</v>
      </c>
      <c r="B145" s="18" t="str">
        <f>OdeMano!$B7</f>
        <v>AYUDANTE CLASE B</v>
      </c>
      <c r="C145" s="146">
        <v>0.17</v>
      </c>
      <c r="D145" s="19" t="str">
        <f>OdeMano!$C7</f>
        <v>JOR</v>
      </c>
      <c r="E145" s="22">
        <f xml:space="preserve"> OdeMano!$D7* (1+Ident!$B$5/100) * FacInd!$E$93</f>
        <v>111.95935191981424</v>
      </c>
      <c r="F145" s="22">
        <f>ROUND((C145 * E145), 2)</f>
        <v>19.03</v>
      </c>
    </row>
    <row r="146" spans="1:7" ht="14.25" thickTop="1" thickBot="1" x14ac:dyDescent="0.25">
      <c r="A146" s="19" t="str">
        <f>OdeMano!$A4</f>
        <v>OBRAM-15</v>
      </c>
      <c r="B146" s="18" t="str">
        <f>OdeMano!$B4</f>
        <v>PEON DE ALBAÑILERIA</v>
      </c>
      <c r="C146" s="146">
        <v>0.4</v>
      </c>
      <c r="D146" s="19" t="str">
        <f>OdeMano!$C4</f>
        <v>JOR</v>
      </c>
      <c r="E146" s="22">
        <f xml:space="preserve"> OdeMano!$D4* (1+Ident!$B$5/100) * FacInd!$E$93</f>
        <v>105.17827792850964</v>
      </c>
      <c r="F146" s="22">
        <f>ROUND((C146 * E146), 2)</f>
        <v>42.07</v>
      </c>
    </row>
    <row r="147" spans="1:7" ht="14.25" thickTop="1" thickBot="1" x14ac:dyDescent="0.25">
      <c r="A147" s="19" t="str">
        <f>OdeMano!$A114</f>
        <v>OBRAM-565</v>
      </c>
      <c r="B147" s="18" t="str">
        <f>OdeMano!$B114</f>
        <v>CABO DE OFICIOS</v>
      </c>
      <c r="C147" s="146">
        <v>0.05</v>
      </c>
      <c r="D147" s="19" t="str">
        <f>OdeMano!$C114</f>
        <v>JOR</v>
      </c>
      <c r="E147" s="22">
        <f xml:space="preserve"> OdeMano!$D114* (1+Ident!$B$5/100) * FacInd!$E$93</f>
        <v>169.64623488809556</v>
      </c>
      <c r="F147" s="22">
        <f>ROUND((C147 * E147), 2)</f>
        <v>8.48</v>
      </c>
    </row>
    <row r="148" spans="1:7" ht="14.25" thickTop="1" thickBot="1" x14ac:dyDescent="0.25"/>
    <row r="149" spans="1:7" ht="13.5" thickBot="1" x14ac:dyDescent="0.25">
      <c r="B149" s="147" t="s">
        <v>162</v>
      </c>
      <c r="G149" s="148">
        <f>SUM(F145:F148)</f>
        <v>69.58</v>
      </c>
    </row>
    <row r="151" spans="1:7" ht="13.5" thickBot="1" x14ac:dyDescent="0.25">
      <c r="A151" s="133" t="s">
        <v>173</v>
      </c>
    </row>
    <row r="152" spans="1:7" ht="27" thickTop="1" thickBot="1" x14ac:dyDescent="0.25">
      <c r="A152" s="19" t="str">
        <f>Material!$A21</f>
        <v>MAT-100</v>
      </c>
      <c r="B152" s="18" t="str">
        <f>Material!$B21</f>
        <v>CEMENTO NORMAL GRIS TIPO I EN SACO</v>
      </c>
      <c r="C152" s="146">
        <v>0.39300000000000002</v>
      </c>
      <c r="D152" s="19" t="str">
        <f>Material!$C21</f>
        <v>TON</v>
      </c>
      <c r="E152" s="22">
        <f xml:space="preserve"> Material!$D21</f>
        <v>1173.9100000000001</v>
      </c>
      <c r="F152" s="22">
        <f>ROUND((C152 * E152), 2)</f>
        <v>461.35</v>
      </c>
    </row>
    <row r="153" spans="1:7" ht="14.25" thickTop="1" thickBot="1" x14ac:dyDescent="0.25">
      <c r="A153" s="19" t="str">
        <f>Material!$A29</f>
        <v>MAT-140</v>
      </c>
      <c r="B153" s="18" t="str">
        <f>Material!$B29</f>
        <v>ARENA</v>
      </c>
      <c r="C153" s="146">
        <v>0.6</v>
      </c>
      <c r="D153" s="19" t="str">
        <f>Material!$C29</f>
        <v>M3</v>
      </c>
      <c r="E153" s="22">
        <f xml:space="preserve"> Material!$D29</f>
        <v>85.5</v>
      </c>
      <c r="F153" s="22">
        <f>ROUND((C153 * E153), 2)</f>
        <v>51.3</v>
      </c>
    </row>
    <row r="154" spans="1:7" ht="14.25" thickTop="1" thickBot="1" x14ac:dyDescent="0.25">
      <c r="A154" s="19" t="str">
        <f>Material!$A30</f>
        <v>MAT-145</v>
      </c>
      <c r="B154" s="18" t="str">
        <f>Material!$B30</f>
        <v>GRAVA</v>
      </c>
      <c r="C154" s="146">
        <v>0.65</v>
      </c>
      <c r="D154" s="19" t="str">
        <f>Material!$C30</f>
        <v>M3</v>
      </c>
      <c r="E154" s="22">
        <f xml:space="preserve"> Material!$D30</f>
        <v>85.5</v>
      </c>
      <c r="F154" s="22">
        <f>ROUND((C154 * E154), 2)</f>
        <v>55.58</v>
      </c>
    </row>
    <row r="155" spans="1:7" ht="14.25" thickTop="1" thickBot="1" x14ac:dyDescent="0.25"/>
    <row r="156" spans="1:7" ht="13.5" thickBot="1" x14ac:dyDescent="0.25">
      <c r="B156" s="147" t="s">
        <v>174</v>
      </c>
      <c r="G156" s="148">
        <f>SUM(F152:F155)</f>
        <v>568.23</v>
      </c>
    </row>
    <row r="158" spans="1:7" ht="13.5" thickBot="1" x14ac:dyDescent="0.25">
      <c r="A158" s="133" t="s">
        <v>175</v>
      </c>
    </row>
    <row r="159" spans="1:7" ht="39.75" thickTop="1" thickBot="1" x14ac:dyDescent="0.25">
      <c r="A159" s="19" t="str">
        <f>Maquinaria!$A8</f>
        <v>EQUI-35</v>
      </c>
      <c r="B159" s="18" t="str">
        <f>Maquinaria!$B8</f>
        <v>REVOLVEDORA PARA CONCRETO MYPSA-WISCONSIN R-20 30 H.P. 2 SACOS</v>
      </c>
      <c r="C159" s="146">
        <v>0.45</v>
      </c>
      <c r="D159" s="19" t="str">
        <f>Maquinaria!$C8</f>
        <v>Hora</v>
      </c>
      <c r="E159" s="22">
        <f xml:space="preserve"> Maquinaria!$D8</f>
        <v>107.32</v>
      </c>
      <c r="F159" s="22">
        <f>ROUND((C159 * E159), 2)</f>
        <v>48.29</v>
      </c>
    </row>
    <row r="160" spans="1:7" ht="14.25" thickTop="1" thickBot="1" x14ac:dyDescent="0.25"/>
    <row r="161" spans="1:7" ht="13.5" thickBot="1" x14ac:dyDescent="0.25">
      <c r="B161" s="147" t="s">
        <v>176</v>
      </c>
      <c r="G161" s="148">
        <f>SUM(F159:F160)</f>
        <v>48.29</v>
      </c>
    </row>
    <row r="163" spans="1:7" ht="13.5" thickBot="1" x14ac:dyDescent="0.25"/>
    <row r="164" spans="1:7" ht="13.5" thickBot="1" x14ac:dyDescent="0.25">
      <c r="B164" s="147" t="s">
        <v>163</v>
      </c>
      <c r="G164" s="149">
        <f>SUM(G144:G163)</f>
        <v>686.1</v>
      </c>
    </row>
    <row r="165" spans="1:7" ht="13.5" thickBot="1" x14ac:dyDescent="0.25">
      <c r="A165" s="135"/>
      <c r="B165" s="150"/>
      <c r="C165" s="136"/>
      <c r="D165" s="137"/>
      <c r="E165" s="138"/>
      <c r="F165" s="138"/>
      <c r="G165" s="138"/>
    </row>
    <row r="166" spans="1:7" ht="13.5" thickBot="1" x14ac:dyDescent="0.25">
      <c r="A166" s="20" t="s">
        <v>164</v>
      </c>
      <c r="B166" s="152">
        <f>SUM(F145:F148)</f>
        <v>69.58</v>
      </c>
    </row>
    <row r="167" spans="1:7" ht="13.5" thickBot="1" x14ac:dyDescent="0.25">
      <c r="A167" s="20" t="s">
        <v>165</v>
      </c>
      <c r="B167" s="152">
        <f>SUM(F152:F155)</f>
        <v>568.23</v>
      </c>
    </row>
    <row r="168" spans="1:7" ht="13.5" thickBot="1" x14ac:dyDescent="0.25">
      <c r="A168" s="20" t="s">
        <v>166</v>
      </c>
      <c r="B168" s="152">
        <f>SUM(F159:F160)</f>
        <v>48.29</v>
      </c>
    </row>
    <row r="169" spans="1:7" ht="13.5" thickBot="1" x14ac:dyDescent="0.25">
      <c r="A169" s="20" t="s">
        <v>167</v>
      </c>
      <c r="B169" s="151"/>
    </row>
    <row r="170" spans="1:7" ht="13.5" thickBot="1" x14ac:dyDescent="0.25">
      <c r="A170" s="20" t="s">
        <v>168</v>
      </c>
      <c r="B170" s="152">
        <f>SUM( G144:G163)</f>
        <v>686.1</v>
      </c>
    </row>
    <row r="174" spans="1:7" x14ac:dyDescent="0.2">
      <c r="A174" s="134"/>
    </row>
    <row r="175" spans="1:7" x14ac:dyDescent="0.2">
      <c r="A175" s="20" t="s">
        <v>548</v>
      </c>
      <c r="B175" s="18" t="str">
        <f>Ident!$C16</f>
        <v>Almacen del Norte del Norte S.A de C.V.</v>
      </c>
    </row>
    <row r="176" spans="1:7" ht="25.5" x14ac:dyDescent="0.2">
      <c r="A176" s="20" t="s">
        <v>549</v>
      </c>
      <c r="B176" s="18" t="str">
        <f>Ident!$C17</f>
        <v>Remodelacion General de Oficinas Generales</v>
      </c>
    </row>
    <row r="177" spans="1:7" ht="13.5" thickBot="1" x14ac:dyDescent="0.25">
      <c r="A177" s="135" t="s">
        <v>550</v>
      </c>
      <c r="B177" s="150" t="str">
        <f>Ident!$C18</f>
        <v>Camino Sta. Teresa</v>
      </c>
      <c r="C177" s="136"/>
      <c r="D177" s="137"/>
      <c r="E177" s="138"/>
      <c r="F177" s="138"/>
      <c r="G177" s="138"/>
    </row>
    <row r="179" spans="1:7" ht="25.5" x14ac:dyDescent="0.2">
      <c r="A179" s="139" t="s">
        <v>110</v>
      </c>
      <c r="B179" s="18" t="s">
        <v>113</v>
      </c>
      <c r="C179" s="21" t="s">
        <v>155</v>
      </c>
      <c r="D179" s="19" t="s">
        <v>114</v>
      </c>
      <c r="G179" s="22" t="s">
        <v>157</v>
      </c>
    </row>
    <row r="180" spans="1:7" ht="13.5" thickBot="1" x14ac:dyDescent="0.25"/>
    <row r="181" spans="1:7" ht="13.5" thickBot="1" x14ac:dyDescent="0.25">
      <c r="A181" s="83" t="s">
        <v>158</v>
      </c>
      <c r="B181" s="141" t="s">
        <v>159</v>
      </c>
      <c r="C181" s="142" t="s">
        <v>631</v>
      </c>
      <c r="D181" s="143" t="s">
        <v>632</v>
      </c>
      <c r="E181" s="144" t="s">
        <v>633</v>
      </c>
      <c r="F181" s="144" t="s">
        <v>634</v>
      </c>
      <c r="G181" s="145" t="s">
        <v>160</v>
      </c>
    </row>
    <row r="183" spans="1:7" ht="13.5" thickBot="1" x14ac:dyDescent="0.25">
      <c r="A183" s="133" t="s">
        <v>161</v>
      </c>
    </row>
    <row r="184" spans="1:7" ht="14.25" thickTop="1" thickBot="1" x14ac:dyDescent="0.25">
      <c r="A184" s="19" t="str">
        <f>OdeMano!$A10</f>
        <v>OBRAM-45</v>
      </c>
      <c r="B184" s="18" t="str">
        <f>OdeMano!$B10</f>
        <v>AYUDANTE DE FIERRERO</v>
      </c>
      <c r="C184" s="146">
        <v>3.3000000000000002E-2</v>
      </c>
      <c r="D184" s="19" t="str">
        <f>OdeMano!$C10</f>
        <v>JOR</v>
      </c>
      <c r="E184" s="22">
        <f xml:space="preserve"> OdeMano!$D10* (1+Ident!$B5/100) * FacInd!$E93</f>
        <v>111.95935191981424</v>
      </c>
      <c r="F184" s="22">
        <f>ROUND((C184 * E184), 2)</f>
        <v>3.69</v>
      </c>
    </row>
    <row r="185" spans="1:7" ht="14.25" thickTop="1" thickBot="1" x14ac:dyDescent="0.25">
      <c r="A185" s="19" t="str">
        <f>OdeMano!$A38</f>
        <v>OBRAM-185</v>
      </c>
      <c r="B185" s="18" t="str">
        <f>OdeMano!$B38</f>
        <v>FIERRERO OBRA NEGRA</v>
      </c>
      <c r="C185" s="146">
        <v>3.3000000000000002E-2</v>
      </c>
      <c r="D185" s="19" t="str">
        <f>OdeMano!$C38</f>
        <v>JOR</v>
      </c>
      <c r="E185" s="22">
        <f xml:space="preserve"> OdeMano!$D38* (1+Ident!$B5/100) * FacInd!$E93</f>
        <v>169.64623488809556</v>
      </c>
      <c r="F185" s="22">
        <f>ROUND((C185 * E185), 2)</f>
        <v>5.6</v>
      </c>
    </row>
    <row r="186" spans="1:7" ht="14.25" thickTop="1" thickBot="1" x14ac:dyDescent="0.25">
      <c r="A186" s="19" t="str">
        <f>OdeMano!$A114</f>
        <v>OBRAM-565</v>
      </c>
      <c r="B186" s="18" t="str">
        <f>OdeMano!$B114</f>
        <v>CABO DE OFICIOS</v>
      </c>
      <c r="C186" s="146">
        <v>0.09</v>
      </c>
      <c r="D186" s="19" t="str">
        <f>OdeMano!$C114</f>
        <v>JOR</v>
      </c>
      <c r="E186" s="22">
        <f xml:space="preserve"> OdeMano!$D114* (1+Ident!$B$5/100) * FacInd!$E$93</f>
        <v>169.64623488809556</v>
      </c>
      <c r="F186" s="22">
        <f>ROUND((C186 * E186), 2)</f>
        <v>15.27</v>
      </c>
    </row>
    <row r="187" spans="1:7" ht="14.25" thickTop="1" thickBot="1" x14ac:dyDescent="0.25"/>
    <row r="188" spans="1:7" ht="13.5" thickBot="1" x14ac:dyDescent="0.25">
      <c r="B188" s="147" t="s">
        <v>162</v>
      </c>
      <c r="G188" s="148">
        <f>SUM(F184:F187)</f>
        <v>24.56</v>
      </c>
    </row>
    <row r="190" spans="1:7" ht="13.5" thickBot="1" x14ac:dyDescent="0.25">
      <c r="A190" s="133" t="s">
        <v>173</v>
      </c>
    </row>
    <row r="191" spans="1:7" ht="14.25" thickTop="1" thickBot="1" x14ac:dyDescent="0.25">
      <c r="A191" s="19" t="str">
        <f>Material!$A3</f>
        <v>MAT-10</v>
      </c>
      <c r="B191" s="18" t="str">
        <f>Material!$B3</f>
        <v>ALAMBRE RECOCIDO No. 18</v>
      </c>
      <c r="C191" s="146">
        <v>2.7E-2</v>
      </c>
      <c r="D191" s="19" t="str">
        <f>Material!$C3</f>
        <v>KG</v>
      </c>
      <c r="E191" s="22">
        <f xml:space="preserve"> Material!$D3</f>
        <v>5.0599999999999996</v>
      </c>
      <c r="F191" s="22">
        <f>ROUND((C191 * E191), 2)</f>
        <v>0.14000000000000001</v>
      </c>
    </row>
    <row r="192" spans="1:7" ht="14.25" thickTop="1" thickBot="1" x14ac:dyDescent="0.25">
      <c r="A192" s="19" t="str">
        <f>Material!$A16</f>
        <v>MAT-75</v>
      </c>
      <c r="B192" s="18" t="str">
        <f>Material!$B16</f>
        <v>VARILLA FY=4200 KG/CM2 No 4 (1/2")</v>
      </c>
      <c r="C192" s="146">
        <v>1.07E-3</v>
      </c>
      <c r="D192" s="19" t="str">
        <f>Material!$C16</f>
        <v>TON</v>
      </c>
      <c r="E192" s="22">
        <f xml:space="preserve"> Material!$D16</f>
        <v>3200</v>
      </c>
      <c r="F192" s="22">
        <f>ROUND((C192 * E192), 2)</f>
        <v>3.42</v>
      </c>
    </row>
    <row r="193" spans="1:7" ht="14.25" thickTop="1" thickBot="1" x14ac:dyDescent="0.25"/>
    <row r="194" spans="1:7" ht="13.5" thickBot="1" x14ac:dyDescent="0.25">
      <c r="B194" s="147" t="s">
        <v>174</v>
      </c>
      <c r="G194" s="148">
        <f>SUM(F191:F193)</f>
        <v>3.56</v>
      </c>
    </row>
    <row r="196" spans="1:7" ht="13.5" thickBot="1" x14ac:dyDescent="0.25"/>
    <row r="197" spans="1:7" ht="13.5" thickBot="1" x14ac:dyDescent="0.25">
      <c r="B197" s="147" t="s">
        <v>163</v>
      </c>
      <c r="G197" s="149">
        <f>SUM(G183:G196)</f>
        <v>28.119999999999997</v>
      </c>
    </row>
    <row r="198" spans="1:7" ht="13.5" thickBot="1" x14ac:dyDescent="0.25">
      <c r="A198" s="135"/>
      <c r="B198" s="150"/>
      <c r="C198" s="136"/>
      <c r="D198" s="137"/>
      <c r="E198" s="138"/>
      <c r="F198" s="138"/>
      <c r="G198" s="138"/>
    </row>
    <row r="199" spans="1:7" ht="13.5" thickBot="1" x14ac:dyDescent="0.25">
      <c r="A199" s="20" t="s">
        <v>164</v>
      </c>
      <c r="B199" s="152">
        <f>SUM(F184:F187)</f>
        <v>24.56</v>
      </c>
    </row>
    <row r="200" spans="1:7" ht="13.5" thickBot="1" x14ac:dyDescent="0.25">
      <c r="A200" s="20" t="s">
        <v>165</v>
      </c>
      <c r="B200" s="152">
        <f>SUM(F191:F193)</f>
        <v>3.56</v>
      </c>
    </row>
    <row r="201" spans="1:7" ht="13.5" thickBot="1" x14ac:dyDescent="0.25">
      <c r="A201" s="20" t="s">
        <v>166</v>
      </c>
      <c r="B201" s="151"/>
    </row>
    <row r="202" spans="1:7" ht="13.5" thickBot="1" x14ac:dyDescent="0.25">
      <c r="A202" s="20" t="s">
        <v>167</v>
      </c>
      <c r="B202" s="151"/>
    </row>
    <row r="203" spans="1:7" ht="13.5" thickBot="1" x14ac:dyDescent="0.25">
      <c r="A203" s="20" t="s">
        <v>168</v>
      </c>
      <c r="B203" s="152">
        <f>SUM( G183:G196)</f>
        <v>28.119999999999997</v>
      </c>
    </row>
    <row r="207" spans="1:7" x14ac:dyDescent="0.2">
      <c r="A207" s="134"/>
    </row>
    <row r="208" spans="1:7" x14ac:dyDescent="0.2">
      <c r="A208" s="20" t="s">
        <v>548</v>
      </c>
      <c r="B208" s="18" t="str">
        <f>Ident!$C16</f>
        <v>Almacen del Norte del Norte S.A de C.V.</v>
      </c>
    </row>
    <row r="209" spans="1:7" ht="25.5" x14ac:dyDescent="0.2">
      <c r="A209" s="20" t="s">
        <v>549</v>
      </c>
      <c r="B209" s="18" t="str">
        <f>Ident!$C17</f>
        <v>Remodelacion General de Oficinas Generales</v>
      </c>
    </row>
    <row r="210" spans="1:7" ht="13.5" thickBot="1" x14ac:dyDescent="0.25">
      <c r="A210" s="135" t="s">
        <v>550</v>
      </c>
      <c r="B210" s="150" t="str">
        <f>Ident!$C18</f>
        <v>Camino Sta. Teresa</v>
      </c>
      <c r="C210" s="136"/>
      <c r="D210" s="137"/>
      <c r="E210" s="138"/>
      <c r="F210" s="138"/>
      <c r="G210" s="138"/>
    </row>
    <row r="212" spans="1:7" ht="38.25" x14ac:dyDescent="0.2">
      <c r="A212" s="139" t="s">
        <v>110</v>
      </c>
      <c r="B212" s="18" t="s">
        <v>118</v>
      </c>
      <c r="C212" s="21" t="s">
        <v>155</v>
      </c>
      <c r="D212" s="19" t="s">
        <v>621</v>
      </c>
      <c r="G212" s="22" t="s">
        <v>157</v>
      </c>
    </row>
    <row r="213" spans="1:7" ht="13.5" thickBot="1" x14ac:dyDescent="0.25"/>
    <row r="214" spans="1:7" ht="13.5" thickBot="1" x14ac:dyDescent="0.25">
      <c r="A214" s="83" t="s">
        <v>158</v>
      </c>
      <c r="B214" s="141" t="s">
        <v>159</v>
      </c>
      <c r="C214" s="142" t="s">
        <v>631</v>
      </c>
      <c r="D214" s="143" t="s">
        <v>632</v>
      </c>
      <c r="E214" s="144" t="s">
        <v>633</v>
      </c>
      <c r="F214" s="144" t="s">
        <v>634</v>
      </c>
      <c r="G214" s="145" t="s">
        <v>160</v>
      </c>
    </row>
    <row r="216" spans="1:7" ht="13.5" thickBot="1" x14ac:dyDescent="0.25">
      <c r="A216" s="133" t="s">
        <v>161</v>
      </c>
    </row>
    <row r="217" spans="1:7" ht="14.25" thickTop="1" thickBot="1" x14ac:dyDescent="0.25">
      <c r="A217" s="19" t="str">
        <f>OdeMano!$A2</f>
        <v>OBRAM-05</v>
      </c>
      <c r="B217" s="18" t="str">
        <f>OdeMano!$B2</f>
        <v>AYUDANTE GENERAL</v>
      </c>
      <c r="C217" s="146">
        <v>0.18</v>
      </c>
      <c r="D217" s="19" t="str">
        <f>OdeMano!$C2</f>
        <v>JOR</v>
      </c>
      <c r="E217" s="22">
        <f xml:space="preserve"> OdeMano!$D2* (1+Ident!$B5/100) * FacInd!$E93</f>
        <v>105.17827792850964</v>
      </c>
      <c r="F217" s="22">
        <f>ROUND((C217 * E217), 2)</f>
        <v>18.93</v>
      </c>
    </row>
    <row r="218" spans="1:7" ht="27" thickTop="1" thickBot="1" x14ac:dyDescent="0.25">
      <c r="A218" s="19" t="str">
        <f>OdeMano!$A9</f>
        <v>OBRAM-40</v>
      </c>
      <c r="B218" s="18" t="str">
        <f>OdeMano!$B9</f>
        <v>AYUDANTE DE CARPINTERO DE OBRA NEGRA</v>
      </c>
      <c r="C218" s="146">
        <v>0.18181800000000001</v>
      </c>
      <c r="D218" s="19" t="str">
        <f>OdeMano!$C9</f>
        <v>JOR</v>
      </c>
      <c r="E218" s="22">
        <f xml:space="preserve"> OdeMano!$D9* (1+Ident!$B5/100) * FacInd!$E93</f>
        <v>111.95935191981424</v>
      </c>
      <c r="F218" s="22">
        <f>ROUND((C218 * E218), 2)</f>
        <v>20.36</v>
      </c>
    </row>
    <row r="219" spans="1:7" ht="14.25" thickTop="1" thickBot="1" x14ac:dyDescent="0.25">
      <c r="A219" s="19" t="str">
        <f>OdeMano!$A37</f>
        <v>OBRAM-180</v>
      </c>
      <c r="B219" s="18" t="str">
        <f>OdeMano!$B37</f>
        <v>CARPINTERO DE OBRA NEGRA</v>
      </c>
      <c r="C219" s="146">
        <v>0.09</v>
      </c>
      <c r="D219" s="19" t="str">
        <f>OdeMano!$C37</f>
        <v>JOR</v>
      </c>
      <c r="E219" s="22">
        <f xml:space="preserve"> OdeMano!$D37* (1+Ident!$B5/100) * FacInd!$E93</f>
        <v>169.64623488809556</v>
      </c>
      <c r="F219" s="22">
        <f>ROUND((C219 * E219), 2)</f>
        <v>15.27</v>
      </c>
    </row>
    <row r="220" spans="1:7" ht="14.25" thickTop="1" thickBot="1" x14ac:dyDescent="0.25">
      <c r="A220" s="19" t="str">
        <f>OdeMano!$A114</f>
        <v>OBRAM-565</v>
      </c>
      <c r="B220" s="18" t="str">
        <f>OdeMano!$B114</f>
        <v>CABO DE OFICIOS</v>
      </c>
      <c r="C220" s="146">
        <v>0.09</v>
      </c>
      <c r="D220" s="19" t="str">
        <f>OdeMano!$C114</f>
        <v>JOR</v>
      </c>
      <c r="E220" s="22">
        <f xml:space="preserve"> OdeMano!$D114* (1+Ident!$B5/100) * FacInd!$E93</f>
        <v>169.64623488809556</v>
      </c>
      <c r="F220" s="22">
        <f>ROUND((C220 * E220), 2)</f>
        <v>15.27</v>
      </c>
    </row>
    <row r="221" spans="1:7" ht="14.25" thickTop="1" thickBot="1" x14ac:dyDescent="0.25"/>
    <row r="222" spans="1:7" ht="13.5" thickBot="1" x14ac:dyDescent="0.25">
      <c r="B222" s="147" t="s">
        <v>162</v>
      </c>
      <c r="G222" s="148">
        <f>SUM(F217:F221)</f>
        <v>69.83</v>
      </c>
    </row>
    <row r="224" spans="1:7" ht="13.5" thickBot="1" x14ac:dyDescent="0.25">
      <c r="A224" s="133" t="s">
        <v>173</v>
      </c>
    </row>
    <row r="225" spans="1:7" ht="14.25" thickTop="1" thickBot="1" x14ac:dyDescent="0.25">
      <c r="A225" s="19" t="str">
        <f>Material!$A10</f>
        <v>MAT-45</v>
      </c>
      <c r="B225" s="18" t="str">
        <f>Material!$B10</f>
        <v>CLAVO DE 2 1/2" A 3 1/2"</v>
      </c>
      <c r="C225" s="146">
        <v>0.15</v>
      </c>
      <c r="D225" s="19" t="str">
        <f>Material!$C10</f>
        <v>KG</v>
      </c>
      <c r="E225" s="22">
        <f xml:space="preserve"> Material!$D10</f>
        <v>5.34</v>
      </c>
      <c r="F225" s="22">
        <f>ROUND((C225 * E225), 2)</f>
        <v>0.8</v>
      </c>
    </row>
    <row r="226" spans="1:7" ht="27" thickTop="1" thickBot="1" x14ac:dyDescent="0.25">
      <c r="A226" s="19" t="str">
        <f>Material!$A57</f>
        <v>MAT-280</v>
      </c>
      <c r="B226" s="18" t="str">
        <f>Material!$B57</f>
        <v>MADERA DE PINO DE 3A. PARA CIMBRA COMUN EN ZAPATAS</v>
      </c>
      <c r="C226" s="146">
        <v>22</v>
      </c>
      <c r="D226" s="19" t="str">
        <f>Material!$C57</f>
        <v>PT</v>
      </c>
      <c r="E226" s="22">
        <f xml:space="preserve"> Material!$D57</f>
        <v>7.11</v>
      </c>
      <c r="F226" s="22">
        <f>ROUND((C226 * E226), 2)</f>
        <v>156.41999999999999</v>
      </c>
    </row>
    <row r="227" spans="1:7" ht="14.25" thickTop="1" thickBot="1" x14ac:dyDescent="0.25"/>
    <row r="228" spans="1:7" ht="13.5" thickBot="1" x14ac:dyDescent="0.25">
      <c r="B228" s="147" t="s">
        <v>174</v>
      </c>
      <c r="G228" s="148">
        <f>SUM(F225:F227)</f>
        <v>157.22</v>
      </c>
    </row>
    <row r="230" spans="1:7" ht="13.5" thickBot="1" x14ac:dyDescent="0.25"/>
    <row r="231" spans="1:7" ht="13.5" thickBot="1" x14ac:dyDescent="0.25">
      <c r="B231" s="147" t="s">
        <v>163</v>
      </c>
      <c r="G231" s="149">
        <f>SUM(G216:G230)</f>
        <v>227.05</v>
      </c>
    </row>
    <row r="232" spans="1:7" ht="13.5" thickBot="1" x14ac:dyDescent="0.25">
      <c r="A232" s="135"/>
      <c r="B232" s="150"/>
      <c r="C232" s="136"/>
      <c r="D232" s="137"/>
      <c r="E232" s="138"/>
      <c r="F232" s="138"/>
      <c r="G232" s="138"/>
    </row>
    <row r="233" spans="1:7" ht="13.5" thickBot="1" x14ac:dyDescent="0.25">
      <c r="A233" s="20" t="s">
        <v>164</v>
      </c>
      <c r="B233" s="152">
        <f>SUM(F217:F221)</f>
        <v>69.83</v>
      </c>
    </row>
    <row r="234" spans="1:7" ht="13.5" thickBot="1" x14ac:dyDescent="0.25">
      <c r="A234" s="20" t="s">
        <v>165</v>
      </c>
      <c r="B234" s="152">
        <f>SUM(F225:F227)</f>
        <v>157.22</v>
      </c>
    </row>
    <row r="235" spans="1:7" ht="13.5" thickBot="1" x14ac:dyDescent="0.25">
      <c r="A235" s="20" t="s">
        <v>166</v>
      </c>
      <c r="B235" s="151"/>
    </row>
    <row r="236" spans="1:7" ht="13.5" thickBot="1" x14ac:dyDescent="0.25">
      <c r="A236" s="20" t="s">
        <v>167</v>
      </c>
      <c r="B236" s="151"/>
    </row>
    <row r="237" spans="1:7" ht="13.5" thickBot="1" x14ac:dyDescent="0.25">
      <c r="A237" s="20" t="s">
        <v>168</v>
      </c>
      <c r="B237" s="152">
        <f>SUM( G216:G230)</f>
        <v>227.05</v>
      </c>
    </row>
    <row r="241" spans="1:7" x14ac:dyDescent="0.2">
      <c r="A241" s="134"/>
    </row>
    <row r="242" spans="1:7" x14ac:dyDescent="0.2">
      <c r="A242" s="20" t="s">
        <v>548</v>
      </c>
      <c r="B242" s="18" t="str">
        <f>Ident!$C16</f>
        <v>Almacen del Norte del Norte S.A de C.V.</v>
      </c>
    </row>
    <row r="243" spans="1:7" ht="25.5" x14ac:dyDescent="0.2">
      <c r="A243" s="20" t="s">
        <v>549</v>
      </c>
      <c r="B243" s="18" t="str">
        <f>Ident!$C17</f>
        <v>Remodelacion General de Oficinas Generales</v>
      </c>
    </row>
    <row r="244" spans="1:7" ht="13.5" thickBot="1" x14ac:dyDescent="0.25">
      <c r="A244" s="135" t="s">
        <v>550</v>
      </c>
      <c r="B244" s="150" t="str">
        <f>Ident!$C18</f>
        <v>Camino Sta. Teresa</v>
      </c>
      <c r="C244" s="136"/>
      <c r="D244" s="137"/>
      <c r="E244" s="138"/>
      <c r="F244" s="138"/>
      <c r="G244" s="138"/>
    </row>
    <row r="246" spans="1:7" ht="38.25" x14ac:dyDescent="0.2">
      <c r="A246" s="139" t="s">
        <v>110</v>
      </c>
      <c r="B246" s="18" t="s">
        <v>121</v>
      </c>
      <c r="C246" s="21" t="s">
        <v>155</v>
      </c>
      <c r="D246" s="19" t="s">
        <v>621</v>
      </c>
      <c r="G246" s="22" t="s">
        <v>157</v>
      </c>
    </row>
    <row r="247" spans="1:7" ht="13.5" thickBot="1" x14ac:dyDescent="0.25"/>
    <row r="248" spans="1:7" ht="13.5" thickBot="1" x14ac:dyDescent="0.25">
      <c r="A248" s="83" t="s">
        <v>158</v>
      </c>
      <c r="B248" s="141" t="s">
        <v>159</v>
      </c>
      <c r="C248" s="142" t="s">
        <v>631</v>
      </c>
      <c r="D248" s="143" t="s">
        <v>632</v>
      </c>
      <c r="E248" s="144" t="s">
        <v>633</v>
      </c>
      <c r="F248" s="144" t="s">
        <v>634</v>
      </c>
      <c r="G248" s="145" t="s">
        <v>160</v>
      </c>
    </row>
    <row r="250" spans="1:7" ht="13.5" thickBot="1" x14ac:dyDescent="0.25">
      <c r="A250" s="133" t="s">
        <v>161</v>
      </c>
    </row>
    <row r="251" spans="1:7" ht="14.25" thickTop="1" thickBot="1" x14ac:dyDescent="0.25">
      <c r="A251" s="19" t="str">
        <f>OdeMano!$A2</f>
        <v>OBRAM-05</v>
      </c>
      <c r="B251" s="18" t="str">
        <f>OdeMano!$B2</f>
        <v>AYUDANTE GENERAL</v>
      </c>
      <c r="C251" s="146">
        <v>0.18</v>
      </c>
      <c r="D251" s="19" t="str">
        <f>OdeMano!$C2</f>
        <v>JOR</v>
      </c>
      <c r="E251" s="22">
        <f xml:space="preserve"> OdeMano!$D2* (1+Ident!$B5/100) * FacInd!$E93</f>
        <v>105.17827792850964</v>
      </c>
      <c r="F251" s="22">
        <f>ROUND((C251 * E251), 2)</f>
        <v>18.93</v>
      </c>
    </row>
    <row r="252" spans="1:7" ht="27" thickTop="1" thickBot="1" x14ac:dyDescent="0.25">
      <c r="A252" s="19" t="str">
        <f>OdeMano!$A9</f>
        <v>OBRAM-40</v>
      </c>
      <c r="B252" s="18" t="str">
        <f>OdeMano!$B9</f>
        <v>AYUDANTE DE CARPINTERO DE OBRA NEGRA</v>
      </c>
      <c r="C252" s="146">
        <v>0.18</v>
      </c>
      <c r="D252" s="19" t="str">
        <f>OdeMano!$C9</f>
        <v>JOR</v>
      </c>
      <c r="E252" s="22">
        <f xml:space="preserve"> OdeMano!$D9* (1+Ident!$B5/100) * FacInd!$E93</f>
        <v>111.95935191981424</v>
      </c>
      <c r="F252" s="22">
        <f>ROUND((C252 * E252), 2)</f>
        <v>20.149999999999999</v>
      </c>
    </row>
    <row r="253" spans="1:7" ht="14.25" thickTop="1" thickBot="1" x14ac:dyDescent="0.25">
      <c r="A253" s="19" t="str">
        <f>OdeMano!$A37</f>
        <v>OBRAM-180</v>
      </c>
      <c r="B253" s="18" t="str">
        <f>OdeMano!$B37</f>
        <v>CARPINTERO DE OBRA NEGRA</v>
      </c>
      <c r="C253" s="146">
        <v>0.09</v>
      </c>
      <c r="D253" s="19" t="str">
        <f>OdeMano!$C37</f>
        <v>JOR</v>
      </c>
      <c r="E253" s="22">
        <f xml:space="preserve"> OdeMano!$D37* (1+Ident!$B5/100) * FacInd!$E93</f>
        <v>169.64623488809556</v>
      </c>
      <c r="F253" s="22">
        <f>ROUND((C253 * E253), 2)</f>
        <v>15.27</v>
      </c>
    </row>
    <row r="254" spans="1:7" ht="14.25" thickTop="1" thickBot="1" x14ac:dyDescent="0.25">
      <c r="A254" s="19" t="str">
        <f>OdeMano!$A114</f>
        <v>OBRAM-565</v>
      </c>
      <c r="B254" s="18" t="str">
        <f>OdeMano!$B114</f>
        <v>CABO DE OFICIOS</v>
      </c>
      <c r="C254" s="146">
        <v>0.09</v>
      </c>
      <c r="D254" s="19" t="str">
        <f>OdeMano!$C114</f>
        <v>JOR</v>
      </c>
      <c r="E254" s="22">
        <f xml:space="preserve"> OdeMano!$D114* (1+Ident!$B5/100) * FacInd!$E93</f>
        <v>169.64623488809556</v>
      </c>
      <c r="F254" s="22">
        <f>ROUND((C254 * E254), 2)</f>
        <v>15.27</v>
      </c>
    </row>
    <row r="255" spans="1:7" ht="14.25" thickTop="1" thickBot="1" x14ac:dyDescent="0.25"/>
    <row r="256" spans="1:7" ht="13.5" thickBot="1" x14ac:dyDescent="0.25">
      <c r="B256" s="147" t="s">
        <v>162</v>
      </c>
      <c r="G256" s="148">
        <f>SUM(F251:F255)</f>
        <v>69.61999999999999</v>
      </c>
    </row>
    <row r="258" spans="1:7" ht="13.5" thickBot="1" x14ac:dyDescent="0.25">
      <c r="A258" s="133" t="s">
        <v>173</v>
      </c>
    </row>
    <row r="259" spans="1:7" ht="14.25" thickTop="1" thickBot="1" x14ac:dyDescent="0.25">
      <c r="A259" s="19" t="str">
        <f>Material!$A10</f>
        <v>MAT-45</v>
      </c>
      <c r="B259" s="18" t="str">
        <f>Material!$B10</f>
        <v>CLAVO DE 2 1/2" A 3 1/2"</v>
      </c>
      <c r="C259" s="146">
        <v>0.15</v>
      </c>
      <c r="D259" s="19" t="str">
        <f>Material!$C10</f>
        <v>KG</v>
      </c>
      <c r="E259" s="22">
        <f xml:space="preserve"> Material!$D10</f>
        <v>5.34</v>
      </c>
      <c r="F259" s="22">
        <f>ROUND((C259 * E259), 2)</f>
        <v>0.8</v>
      </c>
    </row>
    <row r="260" spans="1:7" ht="27" thickTop="1" thickBot="1" x14ac:dyDescent="0.25">
      <c r="A260" s="19" t="str">
        <f>Material!$A57</f>
        <v>MAT-280</v>
      </c>
      <c r="B260" s="18" t="str">
        <f>Material!$B57</f>
        <v>MADERA DE PINO DE 3A. PARA CIMBRA COMUN EN ZAPATAS</v>
      </c>
      <c r="C260" s="146">
        <v>41.25</v>
      </c>
      <c r="D260" s="19" t="str">
        <f>Material!$C57</f>
        <v>PT</v>
      </c>
      <c r="E260" s="22">
        <f xml:space="preserve"> Material!$D57</f>
        <v>7.11</v>
      </c>
      <c r="F260" s="22">
        <f>ROUND((C260 * E260), 2)</f>
        <v>293.29000000000002</v>
      </c>
    </row>
    <row r="261" spans="1:7" ht="14.25" thickTop="1" thickBot="1" x14ac:dyDescent="0.25"/>
    <row r="262" spans="1:7" ht="13.5" thickBot="1" x14ac:dyDescent="0.25">
      <c r="B262" s="147" t="s">
        <v>174</v>
      </c>
      <c r="G262" s="148">
        <f>SUM(F259:F261)</f>
        <v>294.09000000000003</v>
      </c>
    </row>
    <row r="264" spans="1:7" ht="13.5" thickBot="1" x14ac:dyDescent="0.25"/>
    <row r="265" spans="1:7" ht="13.5" thickBot="1" x14ac:dyDescent="0.25">
      <c r="B265" s="147" t="s">
        <v>163</v>
      </c>
      <c r="G265" s="149">
        <f>SUM(G250:G264)</f>
        <v>363.71000000000004</v>
      </c>
    </row>
    <row r="266" spans="1:7" ht="13.5" thickBot="1" x14ac:dyDescent="0.25">
      <c r="A266" s="135"/>
      <c r="B266" s="150"/>
      <c r="C266" s="136"/>
      <c r="D266" s="137"/>
      <c r="E266" s="138"/>
      <c r="F266" s="138"/>
      <c r="G266" s="138"/>
    </row>
    <row r="267" spans="1:7" ht="13.5" thickBot="1" x14ac:dyDescent="0.25">
      <c r="A267" s="20" t="s">
        <v>164</v>
      </c>
      <c r="B267" s="152">
        <f>SUM(F251:F255)</f>
        <v>69.61999999999999</v>
      </c>
    </row>
    <row r="268" spans="1:7" ht="13.5" thickBot="1" x14ac:dyDescent="0.25">
      <c r="A268" s="20" t="s">
        <v>165</v>
      </c>
      <c r="B268" s="152">
        <f>SUM(F259:F261)</f>
        <v>294.09000000000003</v>
      </c>
    </row>
    <row r="269" spans="1:7" ht="13.5" thickBot="1" x14ac:dyDescent="0.25">
      <c r="A269" s="20" t="s">
        <v>166</v>
      </c>
      <c r="B269" s="151"/>
    </row>
    <row r="270" spans="1:7" ht="13.5" thickBot="1" x14ac:dyDescent="0.25">
      <c r="A270" s="20" t="s">
        <v>167</v>
      </c>
      <c r="B270" s="151"/>
    </row>
    <row r="271" spans="1:7" ht="13.5" thickBot="1" x14ac:dyDescent="0.25">
      <c r="A271" s="20" t="s">
        <v>168</v>
      </c>
      <c r="B271" s="152">
        <f>SUM( G250:G264)</f>
        <v>363.71000000000004</v>
      </c>
    </row>
    <row r="275" spans="1:7" x14ac:dyDescent="0.2">
      <c r="A275" s="134"/>
    </row>
    <row r="276" spans="1:7" x14ac:dyDescent="0.2">
      <c r="A276" s="20" t="s">
        <v>548</v>
      </c>
      <c r="B276" s="18" t="str">
        <f>Ident!$C16</f>
        <v>Almacen del Norte del Norte S.A de C.V.</v>
      </c>
    </row>
    <row r="277" spans="1:7" ht="25.5" x14ac:dyDescent="0.2">
      <c r="A277" s="20" t="s">
        <v>549</v>
      </c>
      <c r="B277" s="18" t="str">
        <f>Ident!$C17</f>
        <v>Remodelacion General de Oficinas Generales</v>
      </c>
    </row>
    <row r="278" spans="1:7" ht="13.5" thickBot="1" x14ac:dyDescent="0.25">
      <c r="A278" s="135" t="s">
        <v>550</v>
      </c>
      <c r="B278" s="150" t="str">
        <f>Ident!$C18</f>
        <v>Camino Sta. Teresa</v>
      </c>
      <c r="C278" s="136"/>
      <c r="D278" s="137"/>
      <c r="E278" s="138"/>
      <c r="F278" s="138"/>
      <c r="G278" s="138"/>
    </row>
    <row r="280" spans="1:7" ht="38.25" x14ac:dyDescent="0.2">
      <c r="A280" s="139" t="s">
        <v>110</v>
      </c>
      <c r="B280" s="18" t="s">
        <v>123</v>
      </c>
      <c r="C280" s="21" t="s">
        <v>155</v>
      </c>
      <c r="D280" s="19" t="s">
        <v>621</v>
      </c>
      <c r="G280" s="22" t="s">
        <v>157</v>
      </c>
    </row>
    <row r="281" spans="1:7" ht="13.5" thickBot="1" x14ac:dyDescent="0.25"/>
    <row r="282" spans="1:7" ht="13.5" thickBot="1" x14ac:dyDescent="0.25">
      <c r="A282" s="83" t="s">
        <v>158</v>
      </c>
      <c r="B282" s="141" t="s">
        <v>159</v>
      </c>
      <c r="C282" s="142" t="s">
        <v>631</v>
      </c>
      <c r="D282" s="143" t="s">
        <v>632</v>
      </c>
      <c r="E282" s="144" t="s">
        <v>633</v>
      </c>
      <c r="F282" s="144" t="s">
        <v>634</v>
      </c>
      <c r="G282" s="145" t="s">
        <v>160</v>
      </c>
    </row>
    <row r="284" spans="1:7" ht="13.5" thickBot="1" x14ac:dyDescent="0.25">
      <c r="A284" s="133" t="s">
        <v>161</v>
      </c>
    </row>
    <row r="285" spans="1:7" ht="14.25" thickTop="1" thickBot="1" x14ac:dyDescent="0.25">
      <c r="A285" s="19" t="str">
        <f>OdeMano!$A2</f>
        <v>OBRAM-05</v>
      </c>
      <c r="B285" s="18" t="str">
        <f>OdeMano!$B2</f>
        <v>AYUDANTE GENERAL</v>
      </c>
      <c r="C285" s="146">
        <v>0.18</v>
      </c>
      <c r="D285" s="19" t="str">
        <f>OdeMano!$C2</f>
        <v>JOR</v>
      </c>
      <c r="E285" s="22">
        <f xml:space="preserve"> OdeMano!$D2* (1+Ident!$B5/100) * FacInd!$E93</f>
        <v>105.17827792850964</v>
      </c>
      <c r="F285" s="22">
        <f>ROUND((C285 * E285), 2)</f>
        <v>18.93</v>
      </c>
    </row>
    <row r="286" spans="1:7" ht="14.25" thickTop="1" thickBot="1" x14ac:dyDescent="0.25">
      <c r="A286" s="19" t="str">
        <f>OdeMano!$A7</f>
        <v>OBRAM-30</v>
      </c>
      <c r="B286" s="18" t="str">
        <f>OdeMano!$B7</f>
        <v>AYUDANTE CLASE B</v>
      </c>
      <c r="C286" s="146">
        <v>0.18</v>
      </c>
      <c r="D286" s="19" t="str">
        <f>OdeMano!$C7</f>
        <v>JOR</v>
      </c>
      <c r="E286" s="22">
        <f xml:space="preserve"> OdeMano!$D7* (1+Ident!$B5/100) * FacInd!$E93</f>
        <v>111.95935191981424</v>
      </c>
      <c r="F286" s="22">
        <f>ROUND((C286 * E286), 2)</f>
        <v>20.149999999999999</v>
      </c>
    </row>
    <row r="287" spans="1:7" ht="27" thickTop="1" thickBot="1" x14ac:dyDescent="0.25">
      <c r="A287" s="19" t="str">
        <f>OdeMano!$A9</f>
        <v>OBRAM-40</v>
      </c>
      <c r="B287" s="18" t="str">
        <f>OdeMano!$B9</f>
        <v>AYUDANTE DE CARPINTERO DE OBRA NEGRA</v>
      </c>
      <c r="C287" s="146">
        <v>4.4999999999999998E-2</v>
      </c>
      <c r="D287" s="19" t="str">
        <f>OdeMano!$C9</f>
        <v>JOR</v>
      </c>
      <c r="E287" s="22">
        <f xml:space="preserve"> OdeMano!$D9* (1+Ident!$B5/100) * FacInd!$E93</f>
        <v>111.95935191981424</v>
      </c>
      <c r="F287" s="22">
        <f>ROUND((C287 * E287), 2)</f>
        <v>5.04</v>
      </c>
    </row>
    <row r="288" spans="1:7" ht="14.25" thickTop="1" thickBot="1" x14ac:dyDescent="0.25">
      <c r="A288" s="19" t="str">
        <f>OdeMano!$A114</f>
        <v>OBRAM-565</v>
      </c>
      <c r="B288" s="18" t="str">
        <f>OdeMano!$B114</f>
        <v>CABO DE OFICIOS</v>
      </c>
      <c r="C288" s="146">
        <v>0.09</v>
      </c>
      <c r="D288" s="19" t="str">
        <f>OdeMano!$C114</f>
        <v>JOR</v>
      </c>
      <c r="E288" s="22">
        <f xml:space="preserve"> OdeMano!$D114* (1+Ident!$B5/100) * FacInd!$E93</f>
        <v>169.64623488809556</v>
      </c>
      <c r="F288" s="22">
        <f>ROUND((C288 * E288), 2)</f>
        <v>15.27</v>
      </c>
    </row>
    <row r="289" spans="1:7" ht="14.25" thickTop="1" thickBot="1" x14ac:dyDescent="0.25"/>
    <row r="290" spans="1:7" ht="13.5" thickBot="1" x14ac:dyDescent="0.25">
      <c r="B290" s="147" t="s">
        <v>162</v>
      </c>
      <c r="G290" s="148">
        <f>SUM(F285:F289)</f>
        <v>59.39</v>
      </c>
    </row>
    <row r="292" spans="1:7" ht="13.5" thickBot="1" x14ac:dyDescent="0.25">
      <c r="A292" s="133" t="s">
        <v>173</v>
      </c>
    </row>
    <row r="293" spans="1:7" ht="14.25" thickTop="1" thickBot="1" x14ac:dyDescent="0.25">
      <c r="A293" s="19" t="str">
        <f>Material!$A10</f>
        <v>MAT-45</v>
      </c>
      <c r="B293" s="18" t="str">
        <f>Material!$B10</f>
        <v>CLAVO DE 2 1/2" A 3 1/2"</v>
      </c>
      <c r="C293" s="146">
        <v>0.2</v>
      </c>
      <c r="D293" s="19" t="str">
        <f>Material!$C10</f>
        <v>KG</v>
      </c>
      <c r="E293" s="22">
        <f xml:space="preserve"> Material!$D10</f>
        <v>5.34</v>
      </c>
      <c r="F293" s="22">
        <f>ROUND((C293 * E293), 2)</f>
        <v>1.07</v>
      </c>
    </row>
    <row r="294" spans="1:7" ht="27" thickTop="1" thickBot="1" x14ac:dyDescent="0.25">
      <c r="A294" s="19" t="str">
        <f>Material!$A57</f>
        <v>MAT-280</v>
      </c>
      <c r="B294" s="18" t="str">
        <f>Material!$B57</f>
        <v>MADERA DE PINO DE 3A. PARA CIMBRA COMUN EN ZAPATAS</v>
      </c>
      <c r="C294" s="146">
        <v>30</v>
      </c>
      <c r="D294" s="19" t="str">
        <f>Material!$C57</f>
        <v>PT</v>
      </c>
      <c r="E294" s="22">
        <f xml:space="preserve"> Material!$D57</f>
        <v>7.11</v>
      </c>
      <c r="F294" s="22">
        <f>ROUND((C294 * E294), 2)</f>
        <v>213.3</v>
      </c>
    </row>
    <row r="295" spans="1:7" ht="14.25" thickTop="1" thickBot="1" x14ac:dyDescent="0.25">
      <c r="A295" s="19" t="str">
        <f>Material!$A61</f>
        <v>MAT-300</v>
      </c>
      <c r="B295" s="18" t="str">
        <f>Material!$B61</f>
        <v>TRIPLAY DE PINO DE 16 MM. 1 CARA</v>
      </c>
      <c r="C295" s="146">
        <v>0.44</v>
      </c>
      <c r="D295" s="19" t="str">
        <f>Material!$C61</f>
        <v>HOJA</v>
      </c>
      <c r="E295" s="22">
        <f xml:space="preserve"> Material!$D61</f>
        <v>331.09</v>
      </c>
      <c r="F295" s="22">
        <f>ROUND((C295 * E295), 2)</f>
        <v>145.68</v>
      </c>
    </row>
    <row r="296" spans="1:7" ht="14.25" thickTop="1" thickBot="1" x14ac:dyDescent="0.25"/>
    <row r="297" spans="1:7" ht="13.5" thickBot="1" x14ac:dyDescent="0.25">
      <c r="B297" s="147" t="s">
        <v>174</v>
      </c>
      <c r="G297" s="148">
        <f>SUM(F293:F296)</f>
        <v>360.05</v>
      </c>
    </row>
    <row r="299" spans="1:7" ht="13.5" thickBot="1" x14ac:dyDescent="0.25"/>
    <row r="300" spans="1:7" ht="13.5" thickBot="1" x14ac:dyDescent="0.25">
      <c r="B300" s="147" t="s">
        <v>163</v>
      </c>
      <c r="G300" s="149">
        <f>SUM(G284:G299)</f>
        <v>419.44</v>
      </c>
    </row>
    <row r="301" spans="1:7" ht="13.5" thickBot="1" x14ac:dyDescent="0.25">
      <c r="A301" s="135"/>
      <c r="B301" s="150"/>
      <c r="C301" s="136"/>
      <c r="D301" s="137"/>
      <c r="E301" s="138"/>
      <c r="F301" s="138"/>
      <c r="G301" s="138"/>
    </row>
    <row r="302" spans="1:7" ht="13.5" thickBot="1" x14ac:dyDescent="0.25">
      <c r="A302" s="20" t="s">
        <v>164</v>
      </c>
      <c r="B302" s="152">
        <f>SUM(F285:F289)</f>
        <v>59.39</v>
      </c>
    </row>
    <row r="303" spans="1:7" ht="13.5" thickBot="1" x14ac:dyDescent="0.25">
      <c r="A303" s="20" t="s">
        <v>165</v>
      </c>
      <c r="B303" s="152">
        <f>SUM(F293:F296)</f>
        <v>360.05</v>
      </c>
    </row>
    <row r="304" spans="1:7" ht="13.5" thickBot="1" x14ac:dyDescent="0.25">
      <c r="A304" s="20" t="s">
        <v>166</v>
      </c>
      <c r="B304" s="151"/>
    </row>
    <row r="305" spans="1:7" ht="13.5" thickBot="1" x14ac:dyDescent="0.25">
      <c r="A305" s="20" t="s">
        <v>167</v>
      </c>
      <c r="B305" s="151"/>
    </row>
    <row r="306" spans="1:7" ht="13.5" thickBot="1" x14ac:dyDescent="0.25">
      <c r="A306" s="20" t="s">
        <v>168</v>
      </c>
      <c r="B306" s="152">
        <f>SUM( G284:G299)</f>
        <v>419.44</v>
      </c>
    </row>
    <row r="310" spans="1:7" x14ac:dyDescent="0.2">
      <c r="A310" s="134"/>
    </row>
    <row r="311" spans="1:7" x14ac:dyDescent="0.2">
      <c r="A311" s="20" t="s">
        <v>548</v>
      </c>
      <c r="B311" s="18" t="str">
        <f>Ident!$C16</f>
        <v>Almacen del Norte del Norte S.A de C.V.</v>
      </c>
    </row>
    <row r="312" spans="1:7" ht="25.5" x14ac:dyDescent="0.2">
      <c r="A312" s="20" t="s">
        <v>549</v>
      </c>
      <c r="B312" s="18" t="str">
        <f>Ident!$C17</f>
        <v>Remodelacion General de Oficinas Generales</v>
      </c>
    </row>
    <row r="313" spans="1:7" ht="13.5" thickBot="1" x14ac:dyDescent="0.25">
      <c r="A313" s="135" t="s">
        <v>550</v>
      </c>
      <c r="B313" s="150" t="str">
        <f>Ident!$C18</f>
        <v>Camino Sta. Teresa</v>
      </c>
      <c r="C313" s="136"/>
      <c r="D313" s="137"/>
      <c r="E313" s="138"/>
      <c r="F313" s="138"/>
      <c r="G313" s="138"/>
    </row>
    <row r="315" spans="1:7" ht="25.5" x14ac:dyDescent="0.2">
      <c r="A315" s="139" t="s">
        <v>110</v>
      </c>
      <c r="B315" s="18" t="s">
        <v>125</v>
      </c>
      <c r="C315" s="21" t="s">
        <v>155</v>
      </c>
      <c r="D315" s="19" t="s">
        <v>621</v>
      </c>
      <c r="G315" s="22" t="s">
        <v>157</v>
      </c>
    </row>
    <row r="316" spans="1:7" ht="13.5" thickBot="1" x14ac:dyDescent="0.25"/>
    <row r="317" spans="1:7" ht="13.5" thickBot="1" x14ac:dyDescent="0.25">
      <c r="A317" s="83" t="s">
        <v>158</v>
      </c>
      <c r="B317" s="141" t="s">
        <v>159</v>
      </c>
      <c r="C317" s="142" t="s">
        <v>631</v>
      </c>
      <c r="D317" s="143" t="s">
        <v>632</v>
      </c>
      <c r="E317" s="144" t="s">
        <v>633</v>
      </c>
      <c r="F317" s="144" t="s">
        <v>634</v>
      </c>
      <c r="G317" s="145" t="s">
        <v>160</v>
      </c>
    </row>
    <row r="319" spans="1:7" ht="13.5" thickBot="1" x14ac:dyDescent="0.25">
      <c r="A319" s="133" t="s">
        <v>161</v>
      </c>
    </row>
    <row r="320" spans="1:7" ht="14.25" thickTop="1" thickBot="1" x14ac:dyDescent="0.25">
      <c r="A320" s="19" t="str">
        <f>OdeMano!$A2</f>
        <v>OBRAM-05</v>
      </c>
      <c r="B320" s="18" t="str">
        <f>OdeMano!$B2</f>
        <v>AYUDANTE GENERAL</v>
      </c>
      <c r="C320" s="146">
        <v>0.18</v>
      </c>
      <c r="D320" s="19" t="str">
        <f>OdeMano!$C2</f>
        <v>JOR</v>
      </c>
      <c r="E320" s="22">
        <f xml:space="preserve"> OdeMano!$D2* (1+Ident!$B5/100) * FacInd!$E93</f>
        <v>105.17827792850964</v>
      </c>
      <c r="F320" s="22">
        <f>ROUND((C320 * E320), 2)</f>
        <v>18.93</v>
      </c>
    </row>
    <row r="321" spans="1:7" ht="27" thickTop="1" thickBot="1" x14ac:dyDescent="0.25">
      <c r="A321" s="19" t="str">
        <f>OdeMano!$A9</f>
        <v>OBRAM-40</v>
      </c>
      <c r="B321" s="18" t="str">
        <f>OdeMano!$B9</f>
        <v>AYUDANTE DE CARPINTERO DE OBRA NEGRA</v>
      </c>
      <c r="C321" s="146">
        <v>0.18</v>
      </c>
      <c r="D321" s="19" t="str">
        <f>OdeMano!$C9</f>
        <v>JOR</v>
      </c>
      <c r="E321" s="22">
        <f xml:space="preserve"> OdeMano!$D9* (1+Ident!$B5/100) * FacInd!$E93</f>
        <v>111.95935191981424</v>
      </c>
      <c r="F321" s="22">
        <f>ROUND((C321 * E321), 2)</f>
        <v>20.149999999999999</v>
      </c>
    </row>
    <row r="322" spans="1:7" ht="14.25" thickTop="1" thickBot="1" x14ac:dyDescent="0.25">
      <c r="A322" s="19" t="str">
        <f>OdeMano!$A37</f>
        <v>OBRAM-180</v>
      </c>
      <c r="B322" s="18" t="str">
        <f>OdeMano!$B37</f>
        <v>CARPINTERO DE OBRA NEGRA</v>
      </c>
      <c r="C322" s="146">
        <v>4.4999999999999998E-2</v>
      </c>
      <c r="D322" s="19" t="str">
        <f>OdeMano!$C37</f>
        <v>JOR</v>
      </c>
      <c r="E322" s="22">
        <f xml:space="preserve"> OdeMano!$D37* (1+Ident!$B5/100) * FacInd!$E93</f>
        <v>169.64623488809556</v>
      </c>
      <c r="F322" s="22">
        <f>ROUND((C322 * E322), 2)</f>
        <v>7.63</v>
      </c>
    </row>
    <row r="323" spans="1:7" ht="14.25" thickTop="1" thickBot="1" x14ac:dyDescent="0.25">
      <c r="A323" s="19" t="str">
        <f>OdeMano!$A114</f>
        <v>OBRAM-565</v>
      </c>
      <c r="B323" s="18" t="str">
        <f>OdeMano!$B114</f>
        <v>CABO DE OFICIOS</v>
      </c>
      <c r="C323" s="146">
        <v>0.09</v>
      </c>
      <c r="D323" s="19" t="str">
        <f>OdeMano!$C114</f>
        <v>JOR</v>
      </c>
      <c r="E323" s="22">
        <f xml:space="preserve"> OdeMano!$D114* (1+Ident!$B5/100) * FacInd!$E93</f>
        <v>169.64623488809556</v>
      </c>
      <c r="F323" s="22">
        <f>ROUND((C323 * E323), 2)</f>
        <v>15.27</v>
      </c>
    </row>
    <row r="324" spans="1:7" ht="14.25" thickTop="1" thickBot="1" x14ac:dyDescent="0.25"/>
    <row r="325" spans="1:7" ht="13.5" thickBot="1" x14ac:dyDescent="0.25">
      <c r="B325" s="147" t="s">
        <v>162</v>
      </c>
      <c r="G325" s="148">
        <f>SUM(F320:F324)</f>
        <v>61.980000000000004</v>
      </c>
    </row>
    <row r="327" spans="1:7" ht="13.5" thickBot="1" x14ac:dyDescent="0.25">
      <c r="A327" s="133" t="s">
        <v>173</v>
      </c>
    </row>
    <row r="328" spans="1:7" ht="14.25" thickTop="1" thickBot="1" x14ac:dyDescent="0.25">
      <c r="A328" s="19" t="str">
        <f>Material!$A10</f>
        <v>MAT-45</v>
      </c>
      <c r="B328" s="18" t="str">
        <f>Material!$B10</f>
        <v>CLAVO DE 2 1/2" A 3 1/2"</v>
      </c>
      <c r="C328" s="146">
        <v>0.2</v>
      </c>
      <c r="D328" s="19" t="str">
        <f>Material!$C10</f>
        <v>KG</v>
      </c>
      <c r="E328" s="22">
        <f xml:space="preserve"> Material!$D10</f>
        <v>5.34</v>
      </c>
      <c r="F328" s="22">
        <f>ROUND((C328 * E328), 2)</f>
        <v>1.07</v>
      </c>
    </row>
    <row r="329" spans="1:7" ht="27" thickTop="1" thickBot="1" x14ac:dyDescent="0.25">
      <c r="A329" s="19" t="str">
        <f>Material!$A57</f>
        <v>MAT-280</v>
      </c>
      <c r="B329" s="18" t="str">
        <f>Material!$B57</f>
        <v>MADERA DE PINO DE 3A. PARA CIMBRA COMUN EN ZAPATAS</v>
      </c>
      <c r="C329" s="146">
        <v>30</v>
      </c>
      <c r="D329" s="19" t="str">
        <f>Material!$C57</f>
        <v>PT</v>
      </c>
      <c r="E329" s="22">
        <f xml:space="preserve"> Material!$D57</f>
        <v>7.11</v>
      </c>
      <c r="F329" s="22">
        <f>ROUND((C329 * E329), 2)</f>
        <v>213.3</v>
      </c>
    </row>
    <row r="330" spans="1:7" ht="14.25" thickTop="1" thickBot="1" x14ac:dyDescent="0.25">
      <c r="A330" s="19" t="str">
        <f>Material!$A61</f>
        <v>MAT-300</v>
      </c>
      <c r="B330" s="18" t="str">
        <f>Material!$B61</f>
        <v>TRIPLAY DE PINO DE 16 MM. 1 CARA</v>
      </c>
      <c r="C330" s="146">
        <v>0.44</v>
      </c>
      <c r="D330" s="19" t="str">
        <f>Material!$C61</f>
        <v>HOJA</v>
      </c>
      <c r="E330" s="22">
        <f xml:space="preserve"> Material!$D61</f>
        <v>331.09</v>
      </c>
      <c r="F330" s="22">
        <f>ROUND((C330 * E330), 2)</f>
        <v>145.68</v>
      </c>
    </row>
    <row r="331" spans="1:7" ht="14.25" thickTop="1" thickBot="1" x14ac:dyDescent="0.25"/>
    <row r="332" spans="1:7" ht="13.5" thickBot="1" x14ac:dyDescent="0.25">
      <c r="B332" s="147" t="s">
        <v>174</v>
      </c>
      <c r="G332" s="148">
        <f>SUM(F328:F331)</f>
        <v>360.05</v>
      </c>
    </row>
    <row r="334" spans="1:7" ht="13.5" thickBot="1" x14ac:dyDescent="0.25"/>
    <row r="335" spans="1:7" ht="13.5" thickBot="1" x14ac:dyDescent="0.25">
      <c r="B335" s="147" t="s">
        <v>163</v>
      </c>
      <c r="G335" s="149">
        <f>SUM(G319:G334)</f>
        <v>422.03000000000003</v>
      </c>
    </row>
    <row r="336" spans="1:7" ht="13.5" thickBot="1" x14ac:dyDescent="0.25">
      <c r="A336" s="135"/>
      <c r="B336" s="150"/>
      <c r="C336" s="136"/>
      <c r="D336" s="137"/>
      <c r="E336" s="138"/>
      <c r="F336" s="138"/>
      <c r="G336" s="138"/>
    </row>
    <row r="337" spans="1:7" ht="13.5" thickBot="1" x14ac:dyDescent="0.25">
      <c r="A337" s="20" t="s">
        <v>164</v>
      </c>
      <c r="B337" s="152">
        <f>SUM(F320:F324)</f>
        <v>61.980000000000004</v>
      </c>
    </row>
    <row r="338" spans="1:7" ht="13.5" thickBot="1" x14ac:dyDescent="0.25">
      <c r="A338" s="20" t="s">
        <v>165</v>
      </c>
      <c r="B338" s="152">
        <f>SUM(F328:F331)</f>
        <v>360.05</v>
      </c>
    </row>
    <row r="339" spans="1:7" ht="13.5" thickBot="1" x14ac:dyDescent="0.25">
      <c r="A339" s="20" t="s">
        <v>166</v>
      </c>
      <c r="B339" s="151"/>
    </row>
    <row r="340" spans="1:7" ht="13.5" thickBot="1" x14ac:dyDescent="0.25">
      <c r="A340" s="20" t="s">
        <v>167</v>
      </c>
      <c r="B340" s="151"/>
    </row>
    <row r="341" spans="1:7" ht="13.5" thickBot="1" x14ac:dyDescent="0.25">
      <c r="A341" s="20" t="s">
        <v>168</v>
      </c>
      <c r="B341" s="152">
        <f>SUM( G319:G334)</f>
        <v>422.03000000000003</v>
      </c>
    </row>
    <row r="345" spans="1:7" x14ac:dyDescent="0.2">
      <c r="A345" s="134"/>
    </row>
    <row r="346" spans="1:7" x14ac:dyDescent="0.2">
      <c r="A346" s="20" t="s">
        <v>548</v>
      </c>
      <c r="B346" s="18" t="str">
        <f>Ident!$C16</f>
        <v>Almacen del Norte del Norte S.A de C.V.</v>
      </c>
    </row>
    <row r="347" spans="1:7" ht="25.5" x14ac:dyDescent="0.2">
      <c r="A347" s="20" t="s">
        <v>549</v>
      </c>
      <c r="B347" s="18" t="str">
        <f>Ident!$C17</f>
        <v>Remodelacion General de Oficinas Generales</v>
      </c>
    </row>
    <row r="348" spans="1:7" ht="13.5" thickBot="1" x14ac:dyDescent="0.25">
      <c r="A348" s="135" t="s">
        <v>550</v>
      </c>
      <c r="B348" s="150" t="str">
        <f>Ident!$C18</f>
        <v>Camino Sta. Teresa</v>
      </c>
      <c r="C348" s="136"/>
      <c r="D348" s="137"/>
      <c r="E348" s="138"/>
      <c r="F348" s="138"/>
      <c r="G348" s="138"/>
    </row>
    <row r="350" spans="1:7" ht="25.5" x14ac:dyDescent="0.2">
      <c r="A350" s="139" t="s">
        <v>110</v>
      </c>
      <c r="B350" s="18" t="s">
        <v>127</v>
      </c>
      <c r="C350" s="21" t="s">
        <v>155</v>
      </c>
      <c r="D350" s="19" t="s">
        <v>564</v>
      </c>
      <c r="G350" s="22" t="s">
        <v>157</v>
      </c>
    </row>
    <row r="351" spans="1:7" ht="13.5" thickBot="1" x14ac:dyDescent="0.25"/>
    <row r="352" spans="1:7" ht="13.5" thickBot="1" x14ac:dyDescent="0.25">
      <c r="A352" s="83" t="s">
        <v>158</v>
      </c>
      <c r="B352" s="141" t="s">
        <v>159</v>
      </c>
      <c r="C352" s="142" t="s">
        <v>631</v>
      </c>
      <c r="D352" s="143" t="s">
        <v>632</v>
      </c>
      <c r="E352" s="144" t="s">
        <v>633</v>
      </c>
      <c r="F352" s="144" t="s">
        <v>634</v>
      </c>
      <c r="G352" s="145" t="s">
        <v>160</v>
      </c>
    </row>
    <row r="354" spans="1:7" ht="13.5" thickBot="1" x14ac:dyDescent="0.25">
      <c r="A354" s="133" t="s">
        <v>161</v>
      </c>
    </row>
    <row r="355" spans="1:7" ht="14.25" thickTop="1" thickBot="1" x14ac:dyDescent="0.25">
      <c r="A355" s="19" t="str">
        <f>OdeMano!$A2</f>
        <v>OBRAM-05</v>
      </c>
      <c r="B355" s="18" t="str">
        <f>OdeMano!$B2</f>
        <v>AYUDANTE GENERAL</v>
      </c>
      <c r="C355" s="146">
        <v>0.26</v>
      </c>
      <c r="D355" s="19" t="str">
        <f>OdeMano!$C2</f>
        <v>JOR</v>
      </c>
      <c r="E355" s="22">
        <f xml:space="preserve"> OdeMano!$D2* (1+Ident!$B5/100) * FacInd!$E93</f>
        <v>105.17827792850964</v>
      </c>
      <c r="F355" s="22">
        <f>ROUND((C355 * E355), 2)</f>
        <v>27.35</v>
      </c>
    </row>
    <row r="356" spans="1:7" ht="14.25" thickTop="1" thickBot="1" x14ac:dyDescent="0.25">
      <c r="A356" s="19" t="str">
        <f>OdeMano!$A8</f>
        <v>OBRAM-35</v>
      </c>
      <c r="B356" s="18" t="str">
        <f>OdeMano!$B8</f>
        <v>AYUDANTE DE ALBAÑILERIA</v>
      </c>
      <c r="C356" s="146">
        <v>0.125</v>
      </c>
      <c r="D356" s="19" t="str">
        <f>OdeMano!$C8</f>
        <v>JOR</v>
      </c>
      <c r="E356" s="22">
        <f xml:space="preserve"> OdeMano!$D8* (1+Ident!$B5/100) * FacInd!$E93</f>
        <v>111.95935191981424</v>
      </c>
      <c r="F356" s="22">
        <f>ROUND((C356 * E356), 2)</f>
        <v>13.99</v>
      </c>
    </row>
    <row r="357" spans="1:7" ht="14.25" thickTop="1" thickBot="1" x14ac:dyDescent="0.25">
      <c r="A357" s="19" t="str">
        <f>OdeMano!$A36</f>
        <v>OBRAM-175</v>
      </c>
      <c r="B357" s="18" t="str">
        <f>OdeMano!$B36</f>
        <v>OFICIAL ALBAÑIL</v>
      </c>
      <c r="C357" s="146">
        <v>0.625</v>
      </c>
      <c r="D357" s="19" t="str">
        <f>OdeMano!$C36</f>
        <v>JOR</v>
      </c>
      <c r="E357" s="22">
        <f xml:space="preserve"> OdeMano!$D36* (1+Ident!$B5/100) * FacInd!$E93</f>
        <v>169.64623488809556</v>
      </c>
      <c r="F357" s="22">
        <f>ROUND((C357 * E357), 2)</f>
        <v>106.03</v>
      </c>
    </row>
    <row r="358" spans="1:7" ht="14.25" thickTop="1" thickBot="1" x14ac:dyDescent="0.25"/>
    <row r="359" spans="1:7" ht="13.5" thickBot="1" x14ac:dyDescent="0.25">
      <c r="B359" s="147" t="s">
        <v>162</v>
      </c>
      <c r="G359" s="148">
        <f>SUM(F355:F358)</f>
        <v>147.37</v>
      </c>
    </row>
    <row r="361" spans="1:7" ht="13.5" thickBot="1" x14ac:dyDescent="0.25">
      <c r="A361" s="133" t="s">
        <v>173</v>
      </c>
    </row>
    <row r="362" spans="1:7" ht="27" thickTop="1" thickBot="1" x14ac:dyDescent="0.25">
      <c r="A362" s="19" t="str">
        <f>Material!$A21</f>
        <v>MAT-100</v>
      </c>
      <c r="B362" s="18" t="str">
        <f>Material!$B21</f>
        <v>CEMENTO NORMAL GRIS TIPO I EN SACO</v>
      </c>
      <c r="C362" s="146">
        <v>0.997</v>
      </c>
      <c r="D362" s="19" t="str">
        <f>Material!$C21</f>
        <v>TON</v>
      </c>
      <c r="E362" s="22">
        <f xml:space="preserve"> Material!$D21</f>
        <v>1173.9100000000001</v>
      </c>
      <c r="F362" s="22">
        <f>ROUND((C362 * E362), 2)</f>
        <v>1170.3900000000001</v>
      </c>
    </row>
    <row r="363" spans="1:7" ht="14.25" thickTop="1" thickBot="1" x14ac:dyDescent="0.25">
      <c r="A363" s="19" t="str">
        <f>Material!$A29</f>
        <v>MAT-140</v>
      </c>
      <c r="B363" s="18" t="str">
        <f>Material!$B29</f>
        <v>ARENA</v>
      </c>
      <c r="C363" s="146">
        <v>0.66</v>
      </c>
      <c r="D363" s="19" t="str">
        <f>Material!$C29</f>
        <v>M3</v>
      </c>
      <c r="E363" s="22">
        <f xml:space="preserve"> Material!$D29</f>
        <v>85.5</v>
      </c>
      <c r="F363" s="22">
        <f>ROUND((C363 * E363), 2)</f>
        <v>56.43</v>
      </c>
    </row>
    <row r="364" spans="1:7" ht="14.25" thickTop="1" thickBot="1" x14ac:dyDescent="0.25"/>
    <row r="365" spans="1:7" ht="13.5" thickBot="1" x14ac:dyDescent="0.25">
      <c r="B365" s="147" t="s">
        <v>174</v>
      </c>
      <c r="G365" s="148">
        <f>SUM(F362:F364)</f>
        <v>1226.8200000000002</v>
      </c>
    </row>
    <row r="367" spans="1:7" ht="13.5" thickBot="1" x14ac:dyDescent="0.25"/>
    <row r="368" spans="1:7" ht="13.5" thickBot="1" x14ac:dyDescent="0.25">
      <c r="B368" s="147" t="s">
        <v>163</v>
      </c>
      <c r="G368" s="149">
        <f>SUM(G354:G367)</f>
        <v>1374.19</v>
      </c>
    </row>
    <row r="369" spans="1:7" ht="13.5" thickBot="1" x14ac:dyDescent="0.25">
      <c r="A369" s="135"/>
      <c r="B369" s="150"/>
      <c r="C369" s="136"/>
      <c r="D369" s="137"/>
      <c r="E369" s="138"/>
      <c r="F369" s="138"/>
      <c r="G369" s="138"/>
    </row>
    <row r="370" spans="1:7" ht="13.5" thickBot="1" x14ac:dyDescent="0.25">
      <c r="A370" s="20" t="s">
        <v>164</v>
      </c>
      <c r="B370" s="152">
        <f>SUM(F355:F358)</f>
        <v>147.37</v>
      </c>
    </row>
    <row r="371" spans="1:7" ht="13.5" thickBot="1" x14ac:dyDescent="0.25">
      <c r="A371" s="20" t="s">
        <v>165</v>
      </c>
      <c r="B371" s="152">
        <f>SUM(F362:F364)</f>
        <v>1226.8200000000002</v>
      </c>
    </row>
    <row r="372" spans="1:7" ht="13.5" thickBot="1" x14ac:dyDescent="0.25">
      <c r="A372" s="20" t="s">
        <v>166</v>
      </c>
      <c r="B372" s="151"/>
    </row>
    <row r="373" spans="1:7" ht="13.5" thickBot="1" x14ac:dyDescent="0.25">
      <c r="A373" s="20" t="s">
        <v>167</v>
      </c>
      <c r="B373" s="151"/>
    </row>
    <row r="374" spans="1:7" ht="13.5" thickBot="1" x14ac:dyDescent="0.25">
      <c r="A374" s="20" t="s">
        <v>168</v>
      </c>
      <c r="B374" s="152">
        <f>SUM( G354:G367)</f>
        <v>1374.19</v>
      </c>
    </row>
    <row r="378" spans="1:7" x14ac:dyDescent="0.2">
      <c r="A378" s="134"/>
    </row>
    <row r="379" spans="1:7" x14ac:dyDescent="0.2">
      <c r="A379" s="20" t="s">
        <v>548</v>
      </c>
      <c r="B379" s="18" t="str">
        <f>Ident!$C16</f>
        <v>Almacen del Norte del Norte S.A de C.V.</v>
      </c>
    </row>
    <row r="380" spans="1:7" ht="25.5" x14ac:dyDescent="0.2">
      <c r="A380" s="20" t="s">
        <v>549</v>
      </c>
      <c r="B380" s="18" t="str">
        <f>Ident!$C17</f>
        <v>Remodelacion General de Oficinas Generales</v>
      </c>
    </row>
    <row r="381" spans="1:7" ht="13.5" thickBot="1" x14ac:dyDescent="0.25">
      <c r="A381" s="135" t="s">
        <v>550</v>
      </c>
      <c r="B381" s="150" t="str">
        <f>Ident!$C18</f>
        <v>Camino Sta. Teresa</v>
      </c>
      <c r="C381" s="136"/>
      <c r="D381" s="137"/>
      <c r="E381" s="138"/>
      <c r="F381" s="138"/>
      <c r="G381" s="138"/>
    </row>
    <row r="383" spans="1:7" ht="25.5" x14ac:dyDescent="0.2">
      <c r="A383" s="139" t="s">
        <v>110</v>
      </c>
      <c r="B383" s="18" t="s">
        <v>129</v>
      </c>
      <c r="C383" s="21" t="s">
        <v>155</v>
      </c>
      <c r="D383" s="19" t="s">
        <v>564</v>
      </c>
      <c r="G383" s="22" t="s">
        <v>157</v>
      </c>
    </row>
    <row r="384" spans="1:7" ht="13.5" thickBot="1" x14ac:dyDescent="0.25"/>
    <row r="385" spans="1:7" ht="13.5" thickBot="1" x14ac:dyDescent="0.25">
      <c r="A385" s="83" t="s">
        <v>158</v>
      </c>
      <c r="B385" s="141" t="s">
        <v>159</v>
      </c>
      <c r="C385" s="142" t="s">
        <v>631</v>
      </c>
      <c r="D385" s="143" t="s">
        <v>632</v>
      </c>
      <c r="E385" s="144" t="s">
        <v>633</v>
      </c>
      <c r="F385" s="144" t="s">
        <v>634</v>
      </c>
      <c r="G385" s="145" t="s">
        <v>160</v>
      </c>
    </row>
    <row r="387" spans="1:7" ht="13.5" thickBot="1" x14ac:dyDescent="0.25">
      <c r="A387" s="133" t="s">
        <v>161</v>
      </c>
    </row>
    <row r="388" spans="1:7" ht="14.25" thickTop="1" thickBot="1" x14ac:dyDescent="0.25">
      <c r="A388" s="19" t="str">
        <f>OdeMano!$A2</f>
        <v>OBRAM-05</v>
      </c>
      <c r="B388" s="18" t="str">
        <f>OdeMano!$B2</f>
        <v>AYUDANTE GENERAL</v>
      </c>
      <c r="C388" s="146">
        <v>0.26</v>
      </c>
      <c r="D388" s="19" t="str">
        <f>OdeMano!$C2</f>
        <v>JOR</v>
      </c>
      <c r="E388" s="22">
        <f xml:space="preserve"> OdeMano!$D2* (1+Ident!$B5/100) * FacInd!$E93</f>
        <v>105.17827792850964</v>
      </c>
      <c r="F388" s="22">
        <f>ROUND((C388 * E388), 2)</f>
        <v>27.35</v>
      </c>
    </row>
    <row r="389" spans="1:7" ht="14.25" thickTop="1" thickBot="1" x14ac:dyDescent="0.25">
      <c r="A389" s="19" t="str">
        <f>OdeMano!$A8</f>
        <v>OBRAM-35</v>
      </c>
      <c r="B389" s="18" t="str">
        <f>OdeMano!$B8</f>
        <v>AYUDANTE DE ALBAÑILERIA</v>
      </c>
      <c r="C389" s="146">
        <v>0.13</v>
      </c>
      <c r="D389" s="19" t="str">
        <f>OdeMano!$C8</f>
        <v>JOR</v>
      </c>
      <c r="E389" s="22">
        <f xml:space="preserve"> OdeMano!$D8* (1+Ident!$B5/100) * FacInd!$E93</f>
        <v>111.95935191981424</v>
      </c>
      <c r="F389" s="22">
        <f>ROUND((C389 * E389), 2)</f>
        <v>14.55</v>
      </c>
    </row>
    <row r="390" spans="1:7" ht="14.25" thickTop="1" thickBot="1" x14ac:dyDescent="0.25">
      <c r="A390" s="19" t="str">
        <f>OdeMano!$A36</f>
        <v>OBRAM-175</v>
      </c>
      <c r="B390" s="18" t="str">
        <f>OdeMano!$B36</f>
        <v>OFICIAL ALBAÑIL</v>
      </c>
      <c r="C390" s="146">
        <v>0.06</v>
      </c>
      <c r="D390" s="19" t="str">
        <f>OdeMano!$C36</f>
        <v>JOR</v>
      </c>
      <c r="E390" s="22">
        <f xml:space="preserve"> OdeMano!$D36* (1+Ident!$B5/100) * FacInd!$E93</f>
        <v>169.64623488809556</v>
      </c>
      <c r="F390" s="22">
        <f>ROUND((C390 * E390), 2)</f>
        <v>10.18</v>
      </c>
    </row>
    <row r="391" spans="1:7" ht="14.25" thickTop="1" thickBot="1" x14ac:dyDescent="0.25">
      <c r="A391" s="19" t="str">
        <f>OdeMano!$A114</f>
        <v>OBRAM-565</v>
      </c>
      <c r="B391" s="18" t="str">
        <f>OdeMano!$B114</f>
        <v>CABO DE OFICIOS</v>
      </c>
      <c r="C391" s="146">
        <v>0.09</v>
      </c>
      <c r="D391" s="19" t="str">
        <f>OdeMano!$C114</f>
        <v>JOR</v>
      </c>
      <c r="E391" s="22">
        <f xml:space="preserve"> OdeMano!$D114* (1+Ident!$B5/100) * FacInd!$E93</f>
        <v>169.64623488809556</v>
      </c>
      <c r="F391" s="22">
        <f>ROUND((C391 * E391), 2)</f>
        <v>15.27</v>
      </c>
    </row>
    <row r="392" spans="1:7" ht="14.25" thickTop="1" thickBot="1" x14ac:dyDescent="0.25"/>
    <row r="393" spans="1:7" ht="13.5" thickBot="1" x14ac:dyDescent="0.25">
      <c r="B393" s="147" t="s">
        <v>162</v>
      </c>
      <c r="G393" s="148">
        <f>SUM(F388:F392)</f>
        <v>67.350000000000009</v>
      </c>
    </row>
    <row r="395" spans="1:7" ht="13.5" thickBot="1" x14ac:dyDescent="0.25">
      <c r="A395" s="133" t="s">
        <v>173</v>
      </c>
    </row>
    <row r="396" spans="1:7" ht="27" thickTop="1" thickBot="1" x14ac:dyDescent="0.25">
      <c r="A396" s="19" t="str">
        <f>Material!$A21</f>
        <v>MAT-100</v>
      </c>
      <c r="B396" s="18" t="str">
        <f>Material!$B21</f>
        <v>CEMENTO NORMAL GRIS TIPO I EN SACO</v>
      </c>
      <c r="C396" s="146">
        <v>0.36</v>
      </c>
      <c r="D396" s="19" t="str">
        <f>Material!$C21</f>
        <v>TON</v>
      </c>
      <c r="E396" s="22">
        <f xml:space="preserve"> Material!$D21</f>
        <v>1173.9100000000001</v>
      </c>
      <c r="F396" s="22">
        <f>ROUND((C396 * E396), 2)</f>
        <v>422.61</v>
      </c>
    </row>
    <row r="397" spans="1:7" ht="14.25" thickTop="1" thickBot="1" x14ac:dyDescent="0.25">
      <c r="A397" s="19" t="str">
        <f>Material!$A29</f>
        <v>MAT-140</v>
      </c>
      <c r="B397" s="18" t="str">
        <f>Material!$B29</f>
        <v>ARENA</v>
      </c>
      <c r="C397" s="146">
        <v>1.1499999999999999</v>
      </c>
      <c r="D397" s="19" t="str">
        <f>Material!$C29</f>
        <v>M3</v>
      </c>
      <c r="E397" s="22">
        <f xml:space="preserve"> Material!$D29</f>
        <v>85.5</v>
      </c>
      <c r="F397" s="22">
        <f>ROUND((C397 * E397), 2)</f>
        <v>98.33</v>
      </c>
    </row>
    <row r="398" spans="1:7" ht="14.25" thickTop="1" thickBot="1" x14ac:dyDescent="0.25"/>
    <row r="399" spans="1:7" ht="13.5" thickBot="1" x14ac:dyDescent="0.25">
      <c r="B399" s="147" t="s">
        <v>174</v>
      </c>
      <c r="G399" s="148">
        <f>SUM(F396:F398)</f>
        <v>520.94000000000005</v>
      </c>
    </row>
    <row r="401" spans="1:7" ht="13.5" thickBot="1" x14ac:dyDescent="0.25"/>
    <row r="402" spans="1:7" ht="13.5" thickBot="1" x14ac:dyDescent="0.25">
      <c r="B402" s="147" t="s">
        <v>163</v>
      </c>
      <c r="G402" s="149">
        <f>SUM(G387:G401)</f>
        <v>588.29000000000008</v>
      </c>
    </row>
    <row r="403" spans="1:7" ht="13.5" thickBot="1" x14ac:dyDescent="0.25">
      <c r="A403" s="135"/>
      <c r="B403" s="150"/>
      <c r="C403" s="136"/>
      <c r="D403" s="137"/>
      <c r="E403" s="138"/>
      <c r="F403" s="138"/>
      <c r="G403" s="138"/>
    </row>
    <row r="404" spans="1:7" ht="13.5" thickBot="1" x14ac:dyDescent="0.25">
      <c r="A404" s="20" t="s">
        <v>164</v>
      </c>
      <c r="B404" s="152">
        <f>SUM(F388:F392)</f>
        <v>67.350000000000009</v>
      </c>
    </row>
    <row r="405" spans="1:7" ht="13.5" thickBot="1" x14ac:dyDescent="0.25">
      <c r="A405" s="20" t="s">
        <v>165</v>
      </c>
      <c r="B405" s="152">
        <f>SUM(F396:F398)</f>
        <v>520.94000000000005</v>
      </c>
    </row>
    <row r="406" spans="1:7" ht="13.5" thickBot="1" x14ac:dyDescent="0.25">
      <c r="A406" s="20" t="s">
        <v>166</v>
      </c>
      <c r="B406" s="151"/>
    </row>
    <row r="407" spans="1:7" ht="13.5" thickBot="1" x14ac:dyDescent="0.25">
      <c r="A407" s="20" t="s">
        <v>167</v>
      </c>
      <c r="B407" s="151"/>
    </row>
    <row r="408" spans="1:7" ht="13.5" thickBot="1" x14ac:dyDescent="0.25">
      <c r="A408" s="20" t="s">
        <v>168</v>
      </c>
      <c r="B408" s="152">
        <f>SUM( G387:G401)</f>
        <v>588.29000000000008</v>
      </c>
    </row>
    <row r="412" spans="1:7" x14ac:dyDescent="0.2">
      <c r="A412" s="134"/>
    </row>
    <row r="413" spans="1:7" x14ac:dyDescent="0.2">
      <c r="A413" s="20" t="s">
        <v>548</v>
      </c>
      <c r="B413" s="18" t="str">
        <f>Ident!$C16</f>
        <v>Almacen del Norte del Norte S.A de C.V.</v>
      </c>
    </row>
    <row r="414" spans="1:7" ht="25.5" x14ac:dyDescent="0.2">
      <c r="A414" s="20" t="s">
        <v>549</v>
      </c>
      <c r="B414" s="18" t="str">
        <f>Ident!$C17</f>
        <v>Remodelacion General de Oficinas Generales</v>
      </c>
    </row>
    <row r="415" spans="1:7" ht="13.5" thickBot="1" x14ac:dyDescent="0.25">
      <c r="A415" s="135" t="s">
        <v>550</v>
      </c>
      <c r="B415" s="150" t="str">
        <f>Ident!$C18</f>
        <v>Camino Sta. Teresa</v>
      </c>
      <c r="C415" s="136"/>
      <c r="D415" s="137"/>
      <c r="E415" s="138"/>
      <c r="F415" s="138"/>
      <c r="G415" s="138"/>
    </row>
    <row r="417" spans="1:7" ht="38.25" x14ac:dyDescent="0.2">
      <c r="A417" s="139" t="s">
        <v>110</v>
      </c>
      <c r="B417" s="18" t="s">
        <v>54</v>
      </c>
      <c r="C417" s="21" t="s">
        <v>155</v>
      </c>
      <c r="D417" s="19" t="s">
        <v>564</v>
      </c>
      <c r="G417" s="22" t="s">
        <v>157</v>
      </c>
    </row>
    <row r="418" spans="1:7" ht="13.5" thickBot="1" x14ac:dyDescent="0.25"/>
    <row r="419" spans="1:7" ht="13.5" thickBot="1" x14ac:dyDescent="0.25">
      <c r="A419" s="83" t="s">
        <v>158</v>
      </c>
      <c r="B419" s="141" t="s">
        <v>159</v>
      </c>
      <c r="C419" s="142" t="s">
        <v>631</v>
      </c>
      <c r="D419" s="143" t="s">
        <v>632</v>
      </c>
      <c r="E419" s="144" t="s">
        <v>633</v>
      </c>
      <c r="F419" s="144" t="s">
        <v>634</v>
      </c>
      <c r="G419" s="145" t="s">
        <v>160</v>
      </c>
    </row>
    <row r="421" spans="1:7" ht="13.5" thickBot="1" x14ac:dyDescent="0.25">
      <c r="A421" s="133" t="s">
        <v>161</v>
      </c>
    </row>
    <row r="422" spans="1:7" ht="14.25" thickTop="1" thickBot="1" x14ac:dyDescent="0.25">
      <c r="A422" s="19" t="str">
        <f>OdeMano!$A2</f>
        <v>OBRAM-05</v>
      </c>
      <c r="B422" s="18" t="str">
        <f>OdeMano!$B2</f>
        <v>AYUDANTE GENERAL</v>
      </c>
      <c r="C422" s="146">
        <v>0.26</v>
      </c>
      <c r="D422" s="19" t="str">
        <f>OdeMano!$C2</f>
        <v>JOR</v>
      </c>
      <c r="E422" s="22">
        <f xml:space="preserve"> OdeMano!$D2* (1+Ident!$B5/100) * FacInd!$E93</f>
        <v>105.17827792850964</v>
      </c>
      <c r="F422" s="22">
        <f>ROUND((C422 * E422), 2)</f>
        <v>27.35</v>
      </c>
    </row>
    <row r="423" spans="1:7" ht="14.25" thickTop="1" thickBot="1" x14ac:dyDescent="0.25">
      <c r="A423" s="19" t="str">
        <f>OdeMano!$A4</f>
        <v>OBRAM-15</v>
      </c>
      <c r="B423" s="18" t="str">
        <f>OdeMano!$B4</f>
        <v>PEON DE ALBAÑILERIA</v>
      </c>
      <c r="C423" s="146">
        <v>0.13</v>
      </c>
      <c r="D423" s="19" t="str">
        <f>OdeMano!$C4</f>
        <v>JOR</v>
      </c>
      <c r="E423" s="22">
        <f xml:space="preserve"> OdeMano!$D4* (1+Ident!$B5/100) * FacInd!$E93</f>
        <v>105.17827792850964</v>
      </c>
      <c r="F423" s="22">
        <f>ROUND((C423 * E423), 2)</f>
        <v>13.67</v>
      </c>
    </row>
    <row r="424" spans="1:7" ht="14.25" thickTop="1" thickBot="1" x14ac:dyDescent="0.25">
      <c r="A424" s="19" t="str">
        <f>OdeMano!$A114</f>
        <v>OBRAM-565</v>
      </c>
      <c r="B424" s="18" t="str">
        <f>OdeMano!$B114</f>
        <v>CABO DE OFICIOS</v>
      </c>
      <c r="C424" s="146">
        <v>0.06</v>
      </c>
      <c r="D424" s="19" t="str">
        <f>OdeMano!$C114</f>
        <v>JOR</v>
      </c>
      <c r="E424" s="22">
        <f xml:space="preserve"> OdeMano!$D114* (1+Ident!$B5/100) * FacInd!$E93</f>
        <v>169.64623488809556</v>
      </c>
      <c r="F424" s="22">
        <f>ROUND((C424 * E424), 2)</f>
        <v>10.18</v>
      </c>
    </row>
    <row r="425" spans="1:7" ht="14.25" thickTop="1" thickBot="1" x14ac:dyDescent="0.25"/>
    <row r="426" spans="1:7" ht="13.5" thickBot="1" x14ac:dyDescent="0.25">
      <c r="B426" s="147" t="s">
        <v>162</v>
      </c>
      <c r="G426" s="148">
        <f>SUM(F422:F425)</f>
        <v>51.2</v>
      </c>
    </row>
    <row r="428" spans="1:7" ht="13.5" thickBot="1" x14ac:dyDescent="0.25">
      <c r="A428" s="133" t="s">
        <v>173</v>
      </c>
    </row>
    <row r="429" spans="1:7" ht="14.25" thickTop="1" thickBot="1" x14ac:dyDescent="0.25">
      <c r="A429" s="19" t="str">
        <f>Material!$A19</f>
        <v>MAT-90</v>
      </c>
      <c r="B429" s="18" t="str">
        <f>Material!$B19</f>
        <v>CALHIDRA EN SACO</v>
      </c>
      <c r="C429" s="146">
        <v>0.25</v>
      </c>
      <c r="D429" s="19" t="str">
        <f>Material!$C19</f>
        <v>TON</v>
      </c>
      <c r="E429" s="22">
        <f xml:space="preserve"> Material!$D19</f>
        <v>726.08</v>
      </c>
      <c r="F429" s="22">
        <f>ROUND((C429 * E429), 2)</f>
        <v>181.52</v>
      </c>
    </row>
    <row r="430" spans="1:7" ht="27" thickTop="1" thickBot="1" x14ac:dyDescent="0.25">
      <c r="A430" s="19" t="str">
        <f>Material!$A21</f>
        <v>MAT-100</v>
      </c>
      <c r="B430" s="18" t="str">
        <f>Material!$B21</f>
        <v>CEMENTO NORMAL GRIS TIPO I EN SACO</v>
      </c>
      <c r="C430" s="146">
        <v>0.36</v>
      </c>
      <c r="D430" s="19" t="str">
        <f>Material!$C21</f>
        <v>TON</v>
      </c>
      <c r="E430" s="22">
        <f xml:space="preserve"> Material!$D21</f>
        <v>1173.9100000000001</v>
      </c>
      <c r="F430" s="22">
        <f>ROUND((C430 * E430), 2)</f>
        <v>422.61</v>
      </c>
    </row>
    <row r="431" spans="1:7" ht="14.25" thickTop="1" thickBot="1" x14ac:dyDescent="0.25">
      <c r="A431" s="19" t="str">
        <f>Material!$A29</f>
        <v>MAT-140</v>
      </c>
      <c r="B431" s="18" t="str">
        <f>Material!$B29</f>
        <v>ARENA</v>
      </c>
      <c r="C431" s="146">
        <v>1.1499999999999999</v>
      </c>
      <c r="D431" s="19" t="str">
        <f>Material!$C29</f>
        <v>M3</v>
      </c>
      <c r="E431" s="22">
        <f xml:space="preserve"> Material!$D29</f>
        <v>85.5</v>
      </c>
      <c r="F431" s="22">
        <f>ROUND((C431 * E431), 2)</f>
        <v>98.33</v>
      </c>
    </row>
    <row r="432" spans="1:7" ht="14.25" thickTop="1" thickBot="1" x14ac:dyDescent="0.25"/>
    <row r="433" spans="1:7" ht="13.5" thickBot="1" x14ac:dyDescent="0.25">
      <c r="B433" s="147" t="s">
        <v>174</v>
      </c>
      <c r="G433" s="148">
        <f>SUM(F429:F432)</f>
        <v>702.46</v>
      </c>
    </row>
    <row r="435" spans="1:7" ht="13.5" thickBot="1" x14ac:dyDescent="0.25"/>
    <row r="436" spans="1:7" ht="13.5" thickBot="1" x14ac:dyDescent="0.25">
      <c r="B436" s="147" t="s">
        <v>163</v>
      </c>
      <c r="G436" s="149">
        <f>SUM(G421:G435)</f>
        <v>753.66000000000008</v>
      </c>
    </row>
    <row r="437" spans="1:7" ht="13.5" thickBot="1" x14ac:dyDescent="0.25">
      <c r="A437" s="135"/>
      <c r="B437" s="150"/>
      <c r="C437" s="136"/>
      <c r="D437" s="137"/>
      <c r="E437" s="138"/>
      <c r="F437" s="138"/>
      <c r="G437" s="138"/>
    </row>
    <row r="438" spans="1:7" ht="13.5" thickBot="1" x14ac:dyDescent="0.25">
      <c r="A438" s="20" t="s">
        <v>164</v>
      </c>
      <c r="B438" s="152">
        <f>SUM(F422:F425)</f>
        <v>51.2</v>
      </c>
    </row>
    <row r="439" spans="1:7" ht="13.5" thickBot="1" x14ac:dyDescent="0.25">
      <c r="A439" s="20" t="s">
        <v>165</v>
      </c>
      <c r="B439" s="152">
        <f>SUM(F429:F432)</f>
        <v>702.46</v>
      </c>
    </row>
    <row r="440" spans="1:7" ht="13.5" thickBot="1" x14ac:dyDescent="0.25">
      <c r="A440" s="20" t="s">
        <v>166</v>
      </c>
      <c r="B440" s="151"/>
    </row>
    <row r="441" spans="1:7" ht="13.5" thickBot="1" x14ac:dyDescent="0.25">
      <c r="A441" s="20" t="s">
        <v>167</v>
      </c>
      <c r="B441" s="151"/>
    </row>
    <row r="442" spans="1:7" ht="13.5" thickBot="1" x14ac:dyDescent="0.25">
      <c r="A442" s="20" t="s">
        <v>168</v>
      </c>
      <c r="B442" s="152">
        <f>SUM( G421:G435)</f>
        <v>753.66000000000008</v>
      </c>
    </row>
    <row r="446" spans="1:7" x14ac:dyDescent="0.2">
      <c r="A446" s="134"/>
    </row>
    <row r="447" spans="1:7" x14ac:dyDescent="0.2">
      <c r="A447" s="20" t="s">
        <v>548</v>
      </c>
      <c r="B447" s="18" t="str">
        <f>Ident!$C16</f>
        <v>Almacen del Norte del Norte S.A de C.V.</v>
      </c>
    </row>
    <row r="448" spans="1:7" ht="25.5" x14ac:dyDescent="0.2">
      <c r="A448" s="20" t="s">
        <v>549</v>
      </c>
      <c r="B448" s="18" t="str">
        <f>Ident!$C17</f>
        <v>Remodelacion General de Oficinas Generales</v>
      </c>
    </row>
    <row r="449" spans="1:7" ht="13.5" thickBot="1" x14ac:dyDescent="0.25">
      <c r="A449" s="135" t="s">
        <v>550</v>
      </c>
      <c r="B449" s="150" t="str">
        <f>Ident!$C18</f>
        <v>Camino Sta. Teresa</v>
      </c>
      <c r="C449" s="136"/>
      <c r="D449" s="137"/>
      <c r="E449" s="138"/>
      <c r="F449" s="138"/>
      <c r="G449" s="138"/>
    </row>
    <row r="451" spans="1:7" ht="25.5" x14ac:dyDescent="0.2">
      <c r="A451" s="139" t="s">
        <v>110</v>
      </c>
      <c r="B451" s="18" t="s">
        <v>61</v>
      </c>
      <c r="C451" s="21" t="s">
        <v>155</v>
      </c>
      <c r="D451" s="19" t="s">
        <v>114</v>
      </c>
      <c r="G451" s="22" t="s">
        <v>157</v>
      </c>
    </row>
    <row r="452" spans="1:7" ht="13.5" thickBot="1" x14ac:dyDescent="0.25"/>
    <row r="453" spans="1:7" ht="13.5" thickBot="1" x14ac:dyDescent="0.25">
      <c r="A453" s="83" t="s">
        <v>158</v>
      </c>
      <c r="B453" s="141" t="s">
        <v>159</v>
      </c>
      <c r="C453" s="142" t="s">
        <v>631</v>
      </c>
      <c r="D453" s="143" t="s">
        <v>632</v>
      </c>
      <c r="E453" s="144" t="s">
        <v>633</v>
      </c>
      <c r="F453" s="144" t="s">
        <v>634</v>
      </c>
      <c r="G453" s="145" t="s">
        <v>160</v>
      </c>
    </row>
    <row r="455" spans="1:7" ht="13.5" thickBot="1" x14ac:dyDescent="0.25">
      <c r="A455" s="133" t="s">
        <v>161</v>
      </c>
    </row>
    <row r="456" spans="1:7" ht="14.25" thickTop="1" thickBot="1" x14ac:dyDescent="0.25">
      <c r="A456" s="19" t="str">
        <f>OdeMano!$A2</f>
        <v>OBRAM-05</v>
      </c>
      <c r="B456" s="18" t="str">
        <f>OdeMano!$B2</f>
        <v>AYUDANTE GENERAL</v>
      </c>
      <c r="C456" s="146">
        <v>1</v>
      </c>
      <c r="D456" s="19" t="str">
        <f>OdeMano!$C2</f>
        <v>JOR</v>
      </c>
      <c r="E456" s="22">
        <f xml:space="preserve"> OdeMano!$D2* (1+Ident!$B5/100) * FacInd!$E93</f>
        <v>105.17827792850964</v>
      </c>
      <c r="F456" s="22">
        <f>ROUND((C456 * E456), 2)</f>
        <v>105.18</v>
      </c>
    </row>
    <row r="457" spans="1:7" ht="14.25" thickTop="1" thickBot="1" x14ac:dyDescent="0.25">
      <c r="A457" s="19" t="str">
        <f>OdeMano!$A38</f>
        <v>OBRAM-185</v>
      </c>
      <c r="B457" s="18" t="str">
        <f>OdeMano!$B38</f>
        <v>FIERRERO OBRA NEGRA</v>
      </c>
      <c r="C457" s="146">
        <v>1</v>
      </c>
      <c r="D457" s="19" t="str">
        <f>OdeMano!$C38</f>
        <v>JOR</v>
      </c>
      <c r="E457" s="22">
        <f xml:space="preserve"> OdeMano!$D38* (1+Ident!$B5/100) * FacInd!$E93</f>
        <v>169.64623488809556</v>
      </c>
      <c r="F457" s="22">
        <f>ROUND((C457 * E457), 2)</f>
        <v>169.65</v>
      </c>
    </row>
    <row r="458" spans="1:7" ht="14.25" thickTop="1" thickBot="1" x14ac:dyDescent="0.25">
      <c r="A458" s="19" t="str">
        <f>OdeMano!$A114</f>
        <v>OBRAM-565</v>
      </c>
      <c r="B458" s="18" t="str">
        <f>OdeMano!$B114</f>
        <v>CABO DE OFICIOS</v>
      </c>
      <c r="C458" s="146">
        <v>1</v>
      </c>
      <c r="D458" s="19" t="str">
        <f>OdeMano!$C114</f>
        <v>JOR</v>
      </c>
      <c r="E458" s="22">
        <f xml:space="preserve"> OdeMano!$D114* (1+Ident!$B5/100) * FacInd!$E93</f>
        <v>169.64623488809556</v>
      </c>
      <c r="F458" s="22">
        <f>ROUND((C458 * E458), 2)</f>
        <v>169.65</v>
      </c>
    </row>
    <row r="459" spans="1:7" ht="14.25" thickTop="1" thickBot="1" x14ac:dyDescent="0.25"/>
    <row r="460" spans="1:7" ht="13.5" thickBot="1" x14ac:dyDescent="0.25">
      <c r="B460" s="147" t="s">
        <v>162</v>
      </c>
      <c r="G460" s="148">
        <f>SUM(F456:F459)</f>
        <v>444.48</v>
      </c>
    </row>
    <row r="462" spans="1:7" ht="13.5" thickBot="1" x14ac:dyDescent="0.25">
      <c r="A462" s="133" t="s">
        <v>173</v>
      </c>
    </row>
    <row r="463" spans="1:7" ht="14.25" thickTop="1" thickBot="1" x14ac:dyDescent="0.25">
      <c r="A463" s="19" t="str">
        <f>Material!$A3</f>
        <v>MAT-10</v>
      </c>
      <c r="B463" s="18" t="str">
        <f>Material!$B3</f>
        <v>ALAMBRE RECOCIDO No. 18</v>
      </c>
      <c r="C463" s="146">
        <v>1</v>
      </c>
      <c r="D463" s="19" t="str">
        <f>Material!$C3</f>
        <v>KG</v>
      </c>
      <c r="E463" s="22">
        <f xml:space="preserve"> Material!$D3</f>
        <v>5.0599999999999996</v>
      </c>
      <c r="F463" s="22">
        <f>ROUND((C463 * E463), 2)</f>
        <v>5.0599999999999996</v>
      </c>
    </row>
    <row r="464" spans="1:7" ht="27" thickTop="1" thickBot="1" x14ac:dyDescent="0.25">
      <c r="A464" s="19" t="str">
        <f>Material!$A13</f>
        <v>MAT-60</v>
      </c>
      <c r="B464" s="18" t="str">
        <f>Material!$B13</f>
        <v>VARILLA A. R. FY=6000 KG/CM2 No 8 (1")</v>
      </c>
      <c r="C464" s="146">
        <v>1</v>
      </c>
      <c r="D464" s="19" t="str">
        <f>Material!$C13</f>
        <v>KG</v>
      </c>
      <c r="E464" s="22">
        <f xml:space="preserve"> Material!$D13</f>
        <v>2.92</v>
      </c>
      <c r="F464" s="22">
        <f>ROUND((C464 * E464), 2)</f>
        <v>2.92</v>
      </c>
    </row>
    <row r="465" spans="1:7" ht="14.25" thickTop="1" thickBot="1" x14ac:dyDescent="0.25"/>
    <row r="466" spans="1:7" ht="13.5" thickBot="1" x14ac:dyDescent="0.25">
      <c r="B466" s="147" t="s">
        <v>174</v>
      </c>
      <c r="G466" s="148">
        <f>SUM(F463:F465)</f>
        <v>7.9799999999999995</v>
      </c>
    </row>
    <row r="468" spans="1:7" ht="13.5" thickBot="1" x14ac:dyDescent="0.25"/>
    <row r="469" spans="1:7" ht="13.5" thickBot="1" x14ac:dyDescent="0.25">
      <c r="B469" s="147" t="s">
        <v>163</v>
      </c>
      <c r="G469" s="149">
        <f>SUM(G455:G468)</f>
        <v>452.46000000000004</v>
      </c>
    </row>
    <row r="470" spans="1:7" ht="13.5" thickBot="1" x14ac:dyDescent="0.25">
      <c r="A470" s="135"/>
      <c r="B470" s="150"/>
      <c r="C470" s="136"/>
      <c r="D470" s="137"/>
      <c r="E470" s="138"/>
      <c r="F470" s="138"/>
      <c r="G470" s="138"/>
    </row>
    <row r="471" spans="1:7" ht="13.5" thickBot="1" x14ac:dyDescent="0.25">
      <c r="A471" s="20" t="s">
        <v>164</v>
      </c>
      <c r="B471" s="152">
        <f>SUM(F456:F459)</f>
        <v>444.48</v>
      </c>
    </row>
    <row r="472" spans="1:7" ht="13.5" thickBot="1" x14ac:dyDescent="0.25">
      <c r="A472" s="20" t="s">
        <v>165</v>
      </c>
      <c r="B472" s="152">
        <f>SUM(F463:F465)</f>
        <v>7.9799999999999995</v>
      </c>
    </row>
    <row r="473" spans="1:7" ht="13.5" thickBot="1" x14ac:dyDescent="0.25">
      <c r="A473" s="20" t="s">
        <v>166</v>
      </c>
      <c r="B473" s="151"/>
    </row>
    <row r="474" spans="1:7" ht="13.5" thickBot="1" x14ac:dyDescent="0.25">
      <c r="A474" s="20" t="s">
        <v>167</v>
      </c>
      <c r="B474" s="151"/>
    </row>
    <row r="475" spans="1:7" ht="13.5" thickBot="1" x14ac:dyDescent="0.25">
      <c r="A475" s="20" t="s">
        <v>168</v>
      </c>
      <c r="B475" s="152">
        <f>SUM( G455:G468)</f>
        <v>452.46000000000004</v>
      </c>
    </row>
    <row r="479" spans="1:7" x14ac:dyDescent="0.2">
      <c r="A479" s="134"/>
    </row>
    <row r="480" spans="1:7" x14ac:dyDescent="0.2">
      <c r="A480" s="20" t="s">
        <v>548</v>
      </c>
      <c r="B480" s="20" t="str">
        <f>Ident!$C16</f>
        <v>Almacen del Norte del Norte S.A de C.V.</v>
      </c>
    </row>
    <row r="481" spans="1:7" x14ac:dyDescent="0.2">
      <c r="A481" s="20" t="s">
        <v>549</v>
      </c>
      <c r="B481" s="20" t="str">
        <f>Ident!$C17</f>
        <v>Remodelacion General de Oficinas Generales</v>
      </c>
    </row>
    <row r="482" spans="1:7" ht="13.5" thickBot="1" x14ac:dyDescent="0.25">
      <c r="A482" s="135" t="s">
        <v>550</v>
      </c>
      <c r="B482" s="135" t="str">
        <f>Ident!$C18</f>
        <v>Camino Sta. Teresa</v>
      </c>
      <c r="C482" s="136"/>
      <c r="D482" s="137"/>
      <c r="E482" s="138"/>
      <c r="F482" s="138"/>
      <c r="G482" s="138"/>
    </row>
    <row r="484" spans="1:7" x14ac:dyDescent="0.2">
      <c r="A484" s="139" t="s">
        <v>110</v>
      </c>
      <c r="C484" s="21" t="s">
        <v>155</v>
      </c>
      <c r="G484" s="140" t="s">
        <v>157</v>
      </c>
    </row>
    <row r="485" spans="1:7" ht="13.5" thickBot="1" x14ac:dyDescent="0.25"/>
    <row r="486" spans="1:7" ht="13.5" thickBot="1" x14ac:dyDescent="0.25">
      <c r="A486" s="83" t="s">
        <v>158</v>
      </c>
      <c r="B486" s="141" t="s">
        <v>159</v>
      </c>
      <c r="C486" s="142" t="s">
        <v>631</v>
      </c>
      <c r="D486" s="143" t="s">
        <v>632</v>
      </c>
      <c r="E486" s="144" t="s">
        <v>633</v>
      </c>
      <c r="F486" s="144" t="s">
        <v>634</v>
      </c>
      <c r="G486" s="145" t="s">
        <v>160</v>
      </c>
    </row>
    <row r="488" spans="1:7" ht="13.5" thickBot="1" x14ac:dyDescent="0.25">
      <c r="A488" s="133" t="s">
        <v>161</v>
      </c>
    </row>
    <row r="489" spans="1:7" ht="14.25" thickTop="1" thickBot="1" x14ac:dyDescent="0.25">
      <c r="A489" s="19" t="str">
        <f>OdeMano!$A2</f>
        <v>OBRAM-05</v>
      </c>
      <c r="B489" s="18" t="str">
        <f>OdeMano!$B2</f>
        <v>AYUDANTE GENERAL</v>
      </c>
      <c r="C489" s="146">
        <v>1</v>
      </c>
      <c r="D489" s="19" t="str">
        <f>OdeMano!$C2</f>
        <v>JOR</v>
      </c>
      <c r="E489" s="22">
        <f xml:space="preserve"> OdeMano!$D2* (1+Ident!$B5/100) * FacInd!$E93</f>
        <v>105.17827792850964</v>
      </c>
      <c r="F489" s="22">
        <f>ROUND((C489 * E489), 2)</f>
        <v>105.18</v>
      </c>
    </row>
    <row r="490" spans="1:7" ht="14.25" thickTop="1" thickBot="1" x14ac:dyDescent="0.25">
      <c r="A490" s="19" t="str">
        <f>OdeMano!$A3</f>
        <v>OBRAM-10</v>
      </c>
      <c r="B490" s="18" t="str">
        <f>OdeMano!$B3</f>
        <v>PEON</v>
      </c>
      <c r="C490" s="146">
        <v>1</v>
      </c>
      <c r="D490" s="19" t="str">
        <f>OdeMano!$C3</f>
        <v>JOR</v>
      </c>
      <c r="E490" s="22">
        <f xml:space="preserve"> OdeMano!$D3* (1+Ident!$B5/100) * FacInd!$E93</f>
        <v>105.17827792850964</v>
      </c>
      <c r="F490" s="22">
        <f>ROUND((C490 * E490), 2)</f>
        <v>105.18</v>
      </c>
    </row>
    <row r="491" spans="1:7" ht="14.25" thickTop="1" thickBot="1" x14ac:dyDescent="0.25">
      <c r="A491" s="19" t="str">
        <f>OdeMano!$A4</f>
        <v>OBRAM-15</v>
      </c>
      <c r="B491" s="18" t="str">
        <f>OdeMano!$B4</f>
        <v>PEON DE ALBAÑILERIA</v>
      </c>
      <c r="C491" s="146">
        <v>1</v>
      </c>
      <c r="D491" s="19" t="str">
        <f>OdeMano!$C4</f>
        <v>JOR</v>
      </c>
      <c r="E491" s="22">
        <f xml:space="preserve"> OdeMano!$D4* (1+Ident!$B5/100) * FacInd!$E93</f>
        <v>105.17827792850964</v>
      </c>
      <c r="F491" s="22">
        <f>ROUND((C491 * E491), 2)</f>
        <v>105.18</v>
      </c>
    </row>
    <row r="492" spans="1:7" ht="14.25" thickTop="1" thickBot="1" x14ac:dyDescent="0.25"/>
    <row r="493" spans="1:7" ht="13.5" thickBot="1" x14ac:dyDescent="0.25">
      <c r="B493" s="147" t="s">
        <v>162</v>
      </c>
      <c r="G493" s="148">
        <f>SUM(F489:F492)</f>
        <v>315.54000000000002</v>
      </c>
    </row>
    <row r="495" spans="1:7" ht="13.5" thickBot="1" x14ac:dyDescent="0.25">
      <c r="A495" s="133" t="s">
        <v>173</v>
      </c>
    </row>
    <row r="496" spans="1:7" ht="14.25" thickTop="1" thickBot="1" x14ac:dyDescent="0.25">
      <c r="A496" s="19" t="str">
        <f>Material!$A2</f>
        <v>MAT-05</v>
      </c>
      <c r="B496" s="18" t="str">
        <f>Material!$B2</f>
        <v>ALAMBRE RECOCIDO No. 16</v>
      </c>
      <c r="C496" s="146">
        <v>1</v>
      </c>
      <c r="D496" s="19" t="str">
        <f>Material!$C2</f>
        <v>KG</v>
      </c>
      <c r="E496" s="22">
        <f xml:space="preserve"> Material!$D2</f>
        <v>4.91</v>
      </c>
      <c r="F496" s="22">
        <f>ROUND((C496 * E496), 2)</f>
        <v>4.91</v>
      </c>
    </row>
    <row r="497" spans="1:7" ht="14.25" thickTop="1" thickBot="1" x14ac:dyDescent="0.25">
      <c r="A497" s="19" t="str">
        <f>Material!$A3</f>
        <v>MAT-10</v>
      </c>
      <c r="B497" s="18" t="str">
        <f>Material!$B3</f>
        <v>ALAMBRE RECOCIDO No. 18</v>
      </c>
      <c r="C497" s="146">
        <v>1</v>
      </c>
      <c r="D497" s="19" t="str">
        <f>Material!$C3</f>
        <v>KG</v>
      </c>
      <c r="E497" s="22">
        <f xml:space="preserve"> Material!$D3</f>
        <v>5.0599999999999996</v>
      </c>
      <c r="F497" s="22">
        <f>ROUND((C497 * E497), 2)</f>
        <v>5.0599999999999996</v>
      </c>
    </row>
    <row r="498" spans="1:7" ht="27" thickTop="1" thickBot="1" x14ac:dyDescent="0.25">
      <c r="A498" s="19" t="str">
        <f>Material!$A4</f>
        <v>MAT-15</v>
      </c>
      <c r="B498" s="18" t="str">
        <f>Material!$B4</f>
        <v>ARMADURA SOLDADA PARA CASTILLO ARMEX 15x15-4</v>
      </c>
      <c r="C498" s="146">
        <v>1</v>
      </c>
      <c r="D498" s="19" t="str">
        <f>Material!$C4</f>
        <v>ML</v>
      </c>
      <c r="E498" s="22">
        <f xml:space="preserve"> Material!$D4</f>
        <v>9.5</v>
      </c>
      <c r="F498" s="22">
        <f>ROUND((C498 * E498), 2)</f>
        <v>9.5</v>
      </c>
    </row>
    <row r="499" spans="1:7" ht="14.25" thickTop="1" thickBot="1" x14ac:dyDescent="0.25"/>
    <row r="500" spans="1:7" ht="13.5" thickBot="1" x14ac:dyDescent="0.25">
      <c r="B500" s="147" t="s">
        <v>174</v>
      </c>
      <c r="G500" s="148">
        <f>SUM(F496:F499)</f>
        <v>19.47</v>
      </c>
    </row>
    <row r="502" spans="1:7" ht="13.5" thickBot="1" x14ac:dyDescent="0.25">
      <c r="A502" s="133" t="s">
        <v>175</v>
      </c>
    </row>
    <row r="503" spans="1:7" ht="39.75" thickTop="1" thickBot="1" x14ac:dyDescent="0.25">
      <c r="A503" s="19" t="str">
        <f>Maquinaria!$A2</f>
        <v>EQUI-05</v>
      </c>
      <c r="B503" s="18" t="str">
        <f>Maquinaria!$B2</f>
        <v>VIBRADOR PARA CONCRETO DYNAPAC-KOHLER K-91 4 H.P. LONGITUD 14 PIES</v>
      </c>
      <c r="C503" s="146">
        <v>1</v>
      </c>
      <c r="D503" s="19" t="str">
        <f>Maquinaria!$C2</f>
        <v>Hora</v>
      </c>
      <c r="E503" s="22">
        <f xml:space="preserve"> Maquinaria!$D2</f>
        <v>10.58</v>
      </c>
      <c r="F503" s="22">
        <f>ROUND((C503 * E503), 2)</f>
        <v>10.58</v>
      </c>
    </row>
    <row r="504" spans="1:7" ht="52.5" thickTop="1" thickBot="1" x14ac:dyDescent="0.25">
      <c r="A504" s="19" t="str">
        <f>Maquinaria!$A3</f>
        <v>EQUI-10</v>
      </c>
      <c r="B504" s="18" t="str">
        <f>Maquinaria!$B3</f>
        <v>VIBRADOR PARA CONCRETO DYNAPAC-KOHLER K-91 4 H.P. LONGITUD 14 PIES INCLUYE OPERACION</v>
      </c>
      <c r="C504" s="146">
        <v>1</v>
      </c>
      <c r="D504" s="19" t="str">
        <f>Maquinaria!$C3</f>
        <v>Hora</v>
      </c>
      <c r="E504" s="22">
        <f xml:space="preserve"> Maquinaria!$D3</f>
        <v>24.71</v>
      </c>
      <c r="F504" s="22">
        <f>ROUND((C504 * E504), 2)</f>
        <v>24.71</v>
      </c>
    </row>
    <row r="505" spans="1:7" ht="27" thickTop="1" thickBot="1" x14ac:dyDescent="0.25">
      <c r="A505" s="19" t="str">
        <f>Maquinaria!$A4</f>
        <v>EQUI-15</v>
      </c>
      <c r="B505" s="18" t="str">
        <f>Maquinaria!$B4</f>
        <v>REVOLVEDORA PARA CONCRETO MYPSA-KOHLER R-5 4 H.P. 1/2 SACO</v>
      </c>
      <c r="C505" s="146">
        <v>1</v>
      </c>
      <c r="D505" s="19" t="str">
        <f>Maquinaria!$C4</f>
        <v>Hora</v>
      </c>
      <c r="E505" s="22">
        <f xml:space="preserve"> Maquinaria!$D4</f>
        <v>13.41</v>
      </c>
      <c r="F505" s="22">
        <f>ROUND((C505 * E505), 2)</f>
        <v>13.41</v>
      </c>
    </row>
    <row r="506" spans="1:7" ht="14.25" thickTop="1" thickBot="1" x14ac:dyDescent="0.25"/>
    <row r="507" spans="1:7" ht="13.5" thickBot="1" x14ac:dyDescent="0.25">
      <c r="B507" s="147" t="s">
        <v>176</v>
      </c>
      <c r="G507" s="148">
        <f>SUM(F503:F506)</f>
        <v>48.7</v>
      </c>
    </row>
    <row r="509" spans="1:7" ht="13.5" thickBot="1" x14ac:dyDescent="0.25">
      <c r="A509" s="133" t="s">
        <v>144</v>
      </c>
    </row>
    <row r="510" spans="1:7" ht="27" thickTop="1" thickBot="1" x14ac:dyDescent="0.25">
      <c r="A510" s="20" t="str">
        <f>CBasicos!$A2</f>
        <v>BAS-10</v>
      </c>
      <c r="B510" s="18" t="str">
        <f>CBasicos!$B2</f>
        <v>Cuadrilla No 1 ( Acarreos, Movimientos, descargas)</v>
      </c>
      <c r="C510" s="146">
        <v>1</v>
      </c>
      <c r="D510" s="19" t="str">
        <f>CBasicos!$C2</f>
        <v>Jor</v>
      </c>
      <c r="E510" s="22">
        <f xml:space="preserve"> CBasicos!$D2</f>
        <v>217.14</v>
      </c>
      <c r="F510" s="22">
        <f>ROUND((C510 * E510), 2)</f>
        <v>217.14</v>
      </c>
    </row>
    <row r="511" spans="1:7" ht="27" thickTop="1" thickBot="1" x14ac:dyDescent="0.25">
      <c r="A511" s="20" t="str">
        <f>CBasicos!$A3</f>
        <v>BAS-15</v>
      </c>
      <c r="B511" s="18" t="str">
        <f>CBasicos!$B3</f>
        <v>Cuadrilla No 2 (Excavaciones y acarreos)</v>
      </c>
      <c r="C511" s="146">
        <v>1</v>
      </c>
      <c r="D511" s="19" t="str">
        <f>CBasicos!$C3</f>
        <v>Jor</v>
      </c>
      <c r="E511" s="22">
        <f xml:space="preserve"> CBasicos!$D3</f>
        <v>234.1</v>
      </c>
      <c r="F511" s="22">
        <f>ROUND((C511 * E511), 2)</f>
        <v>234.1</v>
      </c>
    </row>
    <row r="512" spans="1:7" ht="39.75" thickTop="1" thickBot="1" x14ac:dyDescent="0.25">
      <c r="A512" s="20" t="str">
        <f>CBasicos!$A4</f>
        <v>BAS-20</v>
      </c>
      <c r="B512" s="18" t="str">
        <f>CBasicos!$B4</f>
        <v>Concreto de 100 Kg/cm2 c/rev de 2 sacos incluye elaboracion y acarreo a 20 mts</v>
      </c>
      <c r="C512" s="146">
        <v>1</v>
      </c>
      <c r="D512" s="19" t="str">
        <f>CBasicos!$C4</f>
        <v>M3</v>
      </c>
      <c r="E512" s="22">
        <f xml:space="preserve"> CBasicos!$D4</f>
        <v>588.62</v>
      </c>
      <c r="F512" s="22">
        <f>ROUND((C512 * E512), 2)</f>
        <v>588.62</v>
      </c>
    </row>
    <row r="513" spans="1:7" ht="14.25" thickTop="1" thickBot="1" x14ac:dyDescent="0.25"/>
    <row r="514" spans="1:7" ht="13.5" thickBot="1" x14ac:dyDescent="0.25">
      <c r="B514" s="147" t="s">
        <v>145</v>
      </c>
      <c r="G514" s="148">
        <f>SUM(F510:F513)</f>
        <v>1039.8600000000001</v>
      </c>
    </row>
    <row r="516" spans="1:7" ht="13.5" thickBot="1" x14ac:dyDescent="0.25"/>
    <row r="517" spans="1:7" ht="13.5" thickBot="1" x14ac:dyDescent="0.25">
      <c r="B517" s="147" t="s">
        <v>163</v>
      </c>
      <c r="G517" s="149">
        <f>SUM(G488:G516)</f>
        <v>1423.5700000000002</v>
      </c>
    </row>
    <row r="518" spans="1:7" ht="13.5" thickBot="1" x14ac:dyDescent="0.25">
      <c r="A518" s="135"/>
      <c r="B518" s="150"/>
      <c r="C518" s="136"/>
      <c r="D518" s="137"/>
      <c r="E518" s="138"/>
      <c r="F518" s="138"/>
      <c r="G518" s="138"/>
    </row>
    <row r="519" spans="1:7" ht="13.5" thickBot="1" x14ac:dyDescent="0.25">
      <c r="A519" s="20" t="s">
        <v>164</v>
      </c>
      <c r="B519" s="152">
        <f>SUM(F489:F492)</f>
        <v>315.54000000000002</v>
      </c>
    </row>
    <row r="520" spans="1:7" ht="13.5" thickBot="1" x14ac:dyDescent="0.25">
      <c r="A520" s="20" t="s">
        <v>165</v>
      </c>
      <c r="B520" s="152">
        <f>SUM(F496:F499)</f>
        <v>19.47</v>
      </c>
    </row>
    <row r="521" spans="1:7" ht="13.5" thickBot="1" x14ac:dyDescent="0.25">
      <c r="A521" s="20" t="s">
        <v>166</v>
      </c>
      <c r="B521" s="152">
        <f>SUM(F503:F506)</f>
        <v>48.7</v>
      </c>
    </row>
    <row r="522" spans="1:7" ht="13.5" thickBot="1" x14ac:dyDescent="0.25">
      <c r="A522" s="20" t="s">
        <v>167</v>
      </c>
      <c r="B522" s="152">
        <f>SUM(F510:F513)</f>
        <v>1039.8600000000001</v>
      </c>
    </row>
    <row r="523" spans="1:7" ht="13.5" thickBot="1" x14ac:dyDescent="0.25">
      <c r="A523" s="20" t="s">
        <v>168</v>
      </c>
      <c r="B523" s="152">
        <f>SUM( G488:G516)</f>
        <v>1423.5700000000002</v>
      </c>
    </row>
  </sheetData>
  <phoneticPr fontId="42" type="noConversion"/>
  <dataValidations xWindow="660" yWindow="291" count="307">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2 C3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2 F3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1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18">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20">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21">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22">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23">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2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4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45">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47">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48">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49">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50">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5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6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6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6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6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6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6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6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7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7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7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7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7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7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7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7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7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8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8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quinaria, esta calculada de los parciales de Toda la Maquinaria Necesaria para este Concepto, NO LA CAMBIE!!." sqref="G8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85">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87">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88">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89">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90">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9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0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0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0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0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0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0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10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1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1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1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1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1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1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1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1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11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12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12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quinaria, esta calculada de los parciales de Toda la Maquinaria Necesaria para este Concepto, NO LA CAMBIE!!." sqref="G12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125">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127">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128">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129">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130">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13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4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4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4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4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4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4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14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5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5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5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5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5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5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15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15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15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quinaria, esta calculada de los parciales de Toda la Maquinaria Necesaria para este Concepto, NO LA CAMBIE!!." sqref="G16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164">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166">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167">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168">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169">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17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8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8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8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8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8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8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18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9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9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9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9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19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197">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199">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200">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201">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202">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20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1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1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1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1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1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1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2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2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22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2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2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2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2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22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231">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233">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234">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235">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236">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23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5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5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5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5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5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5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5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5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25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5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5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6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6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26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265">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267">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268">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269">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270">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27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8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8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8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8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8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8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8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8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29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9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9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9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9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9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9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29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300">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302">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303">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304">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305">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30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2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2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2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2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2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2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2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2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32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32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32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32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32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33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33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33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335">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337">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338">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339">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340">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34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5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5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5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5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5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5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35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36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36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36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36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36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368">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370">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371">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372">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373">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37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8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8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8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8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9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9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9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9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39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39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39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39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39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39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402">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404">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405">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406">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407">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40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2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2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2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2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2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2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42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2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2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3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3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3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3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43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436">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438">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439">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440">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441">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44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5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5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5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5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5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5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46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6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6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6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6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46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469">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471">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472">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473">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474">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47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8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8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9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9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49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49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49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9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9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9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9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49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49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50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50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50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50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50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50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50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quinaria, esta calculada de los parciales de Toda la Maquinaria Necesaria para este Concepto, NO LA CAMBIE!!." sqref="G50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51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51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51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51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51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51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los Basicos, esta calculada de los parciales de Todos los Basicos Necesarios para este Concepto, NO LA CAMBIE!!." sqref="G51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517">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519">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520">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521">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522">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523">
      <formula1>0</formula1>
    </dataValidation>
  </dataValidations>
  <pageMargins left="0.42" right="0.28000000000000003" top="1" bottom="1" header="0.5" footer="0.5"/>
  <pageSetup scale="80" orientation="portrait" horizontalDpi="200" verticalDpi="200" r:id="rId1"/>
  <headerFooter alignWithMargins="0"/>
  <rowBreaks count="14" manualBreakCount="14">
    <brk id="26" max="16383" man="1"/>
    <brk id="53" max="16383" man="1"/>
    <brk id="93" max="16383" man="1"/>
    <brk id="133" max="16383" man="1"/>
    <brk id="172" max="16383" man="1"/>
    <brk id="205" max="16383" man="1"/>
    <brk id="239" max="16383" man="1"/>
    <brk id="273" max="16383" man="1"/>
    <brk id="308" max="16383" man="1"/>
    <brk id="343" max="16383" man="1"/>
    <brk id="376" max="16383" man="1"/>
    <brk id="410" max="16383" man="1"/>
    <brk id="444" max="16383" man="1"/>
    <brk id="477" max="16383"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3:F20"/>
  <sheetViews>
    <sheetView workbookViewId="0">
      <selection activeCell="D10" sqref="D10"/>
    </sheetView>
  </sheetViews>
  <sheetFormatPr defaultRowHeight="12.75" x14ac:dyDescent="0.2"/>
  <cols>
    <col min="1" max="1" width="12" customWidth="1"/>
    <col min="2" max="2" width="31.140625" customWidth="1"/>
  </cols>
  <sheetData>
    <row r="3" spans="1:6" x14ac:dyDescent="0.2">
      <c r="B3" t="s">
        <v>538</v>
      </c>
    </row>
    <row r="4" spans="1:6" ht="25.5" x14ac:dyDescent="0.2">
      <c r="A4" s="128" t="s">
        <v>377</v>
      </c>
      <c r="B4" s="172" t="s">
        <v>688</v>
      </c>
      <c r="C4">
        <v>17.55</v>
      </c>
      <c r="D4" t="s">
        <v>30</v>
      </c>
      <c r="E4">
        <v>100</v>
      </c>
      <c r="F4">
        <v>1755</v>
      </c>
    </row>
    <row r="7" spans="1:6" x14ac:dyDescent="0.2">
      <c r="B7" t="s">
        <v>538</v>
      </c>
    </row>
    <row r="8" spans="1:6" ht="51" x14ac:dyDescent="0.2">
      <c r="A8" s="128" t="s">
        <v>419</v>
      </c>
      <c r="B8" s="172" t="s">
        <v>285</v>
      </c>
      <c r="C8">
        <v>2.8000000000000003</v>
      </c>
      <c r="D8" t="s">
        <v>30</v>
      </c>
      <c r="E8">
        <v>221</v>
      </c>
      <c r="F8">
        <v>618.80000000000007</v>
      </c>
    </row>
    <row r="11" spans="1:6" x14ac:dyDescent="0.2">
      <c r="B11" t="s">
        <v>538</v>
      </c>
    </row>
    <row r="14" spans="1:6" x14ac:dyDescent="0.2">
      <c r="B14" t="s">
        <v>538</v>
      </c>
    </row>
    <row r="15" spans="1:6" ht="51" x14ac:dyDescent="0.2">
      <c r="A15" s="128" t="s">
        <v>350</v>
      </c>
      <c r="B15" s="172" t="s">
        <v>31</v>
      </c>
      <c r="C15">
        <v>1.2</v>
      </c>
      <c r="D15" t="s">
        <v>30</v>
      </c>
      <c r="E15">
        <v>24.71</v>
      </c>
      <c r="F15">
        <v>29.652000000000001</v>
      </c>
    </row>
    <row r="16" spans="1:6" ht="38.25" x14ac:dyDescent="0.2">
      <c r="A16" s="128" t="s">
        <v>349</v>
      </c>
      <c r="B16" s="172" t="s">
        <v>29</v>
      </c>
      <c r="C16">
        <v>7.68</v>
      </c>
      <c r="D16" t="s">
        <v>30</v>
      </c>
      <c r="E16">
        <v>10.58</v>
      </c>
      <c r="F16">
        <v>81.254400000000004</v>
      </c>
    </row>
    <row r="17" spans="1:6" ht="38.25" x14ac:dyDescent="0.2">
      <c r="A17" s="128" t="s">
        <v>357</v>
      </c>
      <c r="B17" s="172" t="s">
        <v>38</v>
      </c>
      <c r="C17">
        <v>96</v>
      </c>
      <c r="D17" t="s">
        <v>30</v>
      </c>
      <c r="E17">
        <v>32.01</v>
      </c>
      <c r="F17">
        <v>3072.96</v>
      </c>
    </row>
    <row r="18" spans="1:6" x14ac:dyDescent="0.2">
      <c r="B18" t="s">
        <v>538</v>
      </c>
    </row>
    <row r="19" spans="1:6" ht="63.75" x14ac:dyDescent="0.2">
      <c r="A19" s="128" t="s">
        <v>366</v>
      </c>
      <c r="B19" s="172" t="s">
        <v>47</v>
      </c>
      <c r="C19">
        <v>43.25</v>
      </c>
      <c r="D19" t="s">
        <v>30</v>
      </c>
      <c r="E19">
        <v>24.28</v>
      </c>
      <c r="F19">
        <v>1050.1100000000001</v>
      </c>
    </row>
    <row r="20" spans="1:6" x14ac:dyDescent="0.2">
      <c r="B20" t="s">
        <v>538</v>
      </c>
    </row>
  </sheetData>
  <phoneticPr fontId="42"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3:F22"/>
  <sheetViews>
    <sheetView workbookViewId="0">
      <selection activeCell="A11" sqref="A11"/>
    </sheetView>
  </sheetViews>
  <sheetFormatPr defaultRowHeight="12.75" x14ac:dyDescent="0.2"/>
  <cols>
    <col min="1" max="1" width="24" customWidth="1"/>
    <col min="2" max="2" width="26.7109375" customWidth="1"/>
    <col min="3" max="3" width="9.28515625" customWidth="1"/>
  </cols>
  <sheetData>
    <row r="3" spans="1:6" x14ac:dyDescent="0.2">
      <c r="B3" t="s">
        <v>540</v>
      </c>
    </row>
    <row r="4" spans="1:6" x14ac:dyDescent="0.2">
      <c r="A4" s="128" t="s">
        <v>203</v>
      </c>
      <c r="B4" s="172" t="s">
        <v>643</v>
      </c>
      <c r="C4">
        <v>6.5</v>
      </c>
      <c r="D4" t="s">
        <v>619</v>
      </c>
      <c r="E4">
        <v>5.34</v>
      </c>
      <c r="F4">
        <v>34.71</v>
      </c>
    </row>
    <row r="5" spans="1:6" x14ac:dyDescent="0.2">
      <c r="A5" s="128" t="s">
        <v>212</v>
      </c>
      <c r="B5" s="172" t="s">
        <v>651</v>
      </c>
      <c r="C5">
        <v>0.65</v>
      </c>
      <c r="D5" t="s">
        <v>565</v>
      </c>
      <c r="E5">
        <v>726.08</v>
      </c>
      <c r="F5">
        <v>471.95200000000006</v>
      </c>
    </row>
    <row r="6" spans="1:6" ht="25.5" x14ac:dyDescent="0.2">
      <c r="A6" s="128" t="s">
        <v>251</v>
      </c>
      <c r="B6" s="172" t="s">
        <v>696</v>
      </c>
      <c r="C6">
        <v>58.5</v>
      </c>
      <c r="D6" t="s">
        <v>620</v>
      </c>
      <c r="E6">
        <v>7.11</v>
      </c>
      <c r="F6">
        <v>415.935</v>
      </c>
    </row>
    <row r="9" spans="1:6" x14ac:dyDescent="0.2">
      <c r="B9" t="s">
        <v>540</v>
      </c>
    </row>
    <row r="10" spans="1:6" ht="38.25" x14ac:dyDescent="0.2">
      <c r="A10" s="128" t="s">
        <v>278</v>
      </c>
      <c r="B10" s="172" t="s">
        <v>723</v>
      </c>
      <c r="C10">
        <v>4.8600000000000003</v>
      </c>
      <c r="D10" t="s">
        <v>670</v>
      </c>
      <c r="E10">
        <v>921.73</v>
      </c>
      <c r="F10">
        <v>4479.6078000000007</v>
      </c>
    </row>
    <row r="12" spans="1:6" x14ac:dyDescent="0.2">
      <c r="B12" t="s">
        <v>540</v>
      </c>
    </row>
    <row r="13" spans="1:6" ht="25.5" x14ac:dyDescent="0.2">
      <c r="A13" s="128" t="s">
        <v>210</v>
      </c>
      <c r="B13" s="172" t="s">
        <v>648</v>
      </c>
      <c r="C13">
        <v>185.4</v>
      </c>
      <c r="D13" t="s">
        <v>622</v>
      </c>
      <c r="E13">
        <v>2.5</v>
      </c>
      <c r="F13">
        <v>463.5</v>
      </c>
    </row>
    <row r="14" spans="1:6" ht="38.25" x14ac:dyDescent="0.2">
      <c r="A14" s="128" t="s">
        <v>231</v>
      </c>
      <c r="B14" s="172" t="s">
        <v>671</v>
      </c>
      <c r="C14">
        <v>2.34</v>
      </c>
      <c r="D14" t="s">
        <v>670</v>
      </c>
      <c r="E14">
        <v>3920</v>
      </c>
      <c r="F14">
        <v>9172.7999999999993</v>
      </c>
    </row>
    <row r="17" spans="1:6" x14ac:dyDescent="0.2">
      <c r="B17" t="s">
        <v>540</v>
      </c>
    </row>
    <row r="20" spans="1:6" x14ac:dyDescent="0.2">
      <c r="B20" t="s">
        <v>540</v>
      </c>
    </row>
    <row r="21" spans="1:6" ht="25.5" x14ac:dyDescent="0.2">
      <c r="A21" s="128" t="s">
        <v>251</v>
      </c>
      <c r="B21" s="172" t="s">
        <v>696</v>
      </c>
      <c r="C21">
        <v>375</v>
      </c>
      <c r="D21" t="s">
        <v>620</v>
      </c>
      <c r="E21">
        <v>7.11</v>
      </c>
      <c r="F21">
        <v>2666.25</v>
      </c>
    </row>
    <row r="22" spans="1:6" ht="38.25" x14ac:dyDescent="0.2">
      <c r="A22" s="128" t="s">
        <v>266</v>
      </c>
      <c r="B22" s="172" t="s">
        <v>153</v>
      </c>
      <c r="C22">
        <v>25.75</v>
      </c>
      <c r="D22" t="s">
        <v>622</v>
      </c>
      <c r="E22">
        <v>1350</v>
      </c>
      <c r="F22">
        <v>34762.5</v>
      </c>
    </row>
  </sheetData>
  <phoneticPr fontId="42"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3:F29"/>
  <sheetViews>
    <sheetView workbookViewId="0">
      <selection activeCell="D32" sqref="D32"/>
    </sheetView>
  </sheetViews>
  <sheetFormatPr defaultRowHeight="12.75" x14ac:dyDescent="0.2"/>
  <cols>
    <col min="1" max="1" width="14" customWidth="1"/>
    <col min="2" max="2" width="28.7109375" customWidth="1"/>
    <col min="3" max="3" width="8.28515625" customWidth="1"/>
    <col min="6" max="6" width="13.42578125" customWidth="1"/>
  </cols>
  <sheetData>
    <row r="3" spans="1:6" x14ac:dyDescent="0.2">
      <c r="B3" t="s">
        <v>539</v>
      </c>
    </row>
    <row r="4" spans="1:6" x14ac:dyDescent="0.2">
      <c r="A4" s="128" t="s">
        <v>885</v>
      </c>
      <c r="B4" s="172" t="s">
        <v>298</v>
      </c>
      <c r="C4">
        <v>6.5</v>
      </c>
      <c r="D4" t="s">
        <v>679</v>
      </c>
      <c r="E4">
        <v>44.05</v>
      </c>
      <c r="F4">
        <v>286.32499999999999</v>
      </c>
    </row>
    <row r="5" spans="1:6" x14ac:dyDescent="0.2">
      <c r="A5" s="128" t="s">
        <v>886</v>
      </c>
      <c r="B5" s="172" t="s">
        <v>725</v>
      </c>
      <c r="C5">
        <v>6.5</v>
      </c>
      <c r="D5" t="s">
        <v>679</v>
      </c>
      <c r="E5">
        <v>44.05</v>
      </c>
      <c r="F5">
        <v>286.32499999999999</v>
      </c>
    </row>
    <row r="6" spans="1:6" x14ac:dyDescent="0.2">
      <c r="A6" s="128" t="s">
        <v>907</v>
      </c>
      <c r="B6" s="172" t="s">
        <v>746</v>
      </c>
      <c r="C6">
        <v>2.21</v>
      </c>
      <c r="D6" t="s">
        <v>679</v>
      </c>
      <c r="E6">
        <v>46.89</v>
      </c>
      <c r="F6">
        <v>103.62690000000001</v>
      </c>
    </row>
    <row r="7" spans="1:6" x14ac:dyDescent="0.2">
      <c r="A7" s="128" t="s">
        <v>940</v>
      </c>
      <c r="B7" s="172" t="s">
        <v>778</v>
      </c>
      <c r="C7">
        <v>2.21</v>
      </c>
      <c r="D7" t="s">
        <v>679</v>
      </c>
      <c r="E7">
        <v>48.31</v>
      </c>
      <c r="F7">
        <v>106.7651</v>
      </c>
    </row>
    <row r="8" spans="1:6" x14ac:dyDescent="0.2">
      <c r="A8" s="128" t="s">
        <v>941</v>
      </c>
      <c r="B8" s="172" t="s">
        <v>779</v>
      </c>
      <c r="C8">
        <v>2.21</v>
      </c>
      <c r="D8" t="s">
        <v>679</v>
      </c>
      <c r="E8">
        <v>72.47</v>
      </c>
      <c r="F8">
        <v>160.15869999999998</v>
      </c>
    </row>
    <row r="9" spans="1:6" x14ac:dyDescent="0.2">
      <c r="A9" s="128" t="s">
        <v>885</v>
      </c>
      <c r="B9" s="172" t="s">
        <v>298</v>
      </c>
      <c r="C9">
        <v>0.35000000000000003</v>
      </c>
      <c r="D9" t="s">
        <v>679</v>
      </c>
      <c r="E9">
        <v>44.05</v>
      </c>
      <c r="F9">
        <v>15.4175</v>
      </c>
    </row>
    <row r="10" spans="1:6" x14ac:dyDescent="0.2">
      <c r="A10" s="128" t="s">
        <v>997</v>
      </c>
      <c r="B10" s="172" t="s">
        <v>836</v>
      </c>
      <c r="C10">
        <v>3.15</v>
      </c>
      <c r="D10" t="s">
        <v>679</v>
      </c>
      <c r="E10">
        <v>71.05</v>
      </c>
      <c r="F10">
        <v>223.80749999999998</v>
      </c>
    </row>
    <row r="11" spans="1:6" x14ac:dyDescent="0.2">
      <c r="A11" s="128" t="s">
        <v>885</v>
      </c>
      <c r="B11" s="172" t="s">
        <v>298</v>
      </c>
      <c r="C11">
        <v>8.1</v>
      </c>
      <c r="D11" t="s">
        <v>679</v>
      </c>
      <c r="E11">
        <v>44.05</v>
      </c>
      <c r="F11">
        <v>356.80499999999995</v>
      </c>
    </row>
    <row r="12" spans="1:6" x14ac:dyDescent="0.2">
      <c r="A12" s="128" t="s">
        <v>887</v>
      </c>
      <c r="B12" s="172" t="s">
        <v>726</v>
      </c>
      <c r="C12">
        <v>8.1</v>
      </c>
      <c r="D12" t="s">
        <v>679</v>
      </c>
      <c r="E12">
        <v>44.05</v>
      </c>
      <c r="F12">
        <v>356.80499999999995</v>
      </c>
    </row>
    <row r="13" spans="1:6" x14ac:dyDescent="0.2">
      <c r="A13" s="128" t="s">
        <v>919</v>
      </c>
      <c r="B13" s="172" t="s">
        <v>757</v>
      </c>
      <c r="C13">
        <v>8.1</v>
      </c>
      <c r="D13" t="s">
        <v>679</v>
      </c>
      <c r="E13">
        <v>71.05</v>
      </c>
      <c r="F13">
        <v>575.505</v>
      </c>
    </row>
    <row r="14" spans="1:6" x14ac:dyDescent="0.2">
      <c r="A14" s="128" t="s">
        <v>997</v>
      </c>
      <c r="B14" s="172" t="s">
        <v>836</v>
      </c>
      <c r="C14">
        <v>8.1</v>
      </c>
      <c r="D14" t="s">
        <v>679</v>
      </c>
      <c r="E14">
        <v>71.05</v>
      </c>
      <c r="F14">
        <v>575.505</v>
      </c>
    </row>
    <row r="15" spans="1:6" x14ac:dyDescent="0.2">
      <c r="A15" s="128" t="s">
        <v>885</v>
      </c>
      <c r="B15" s="172" t="s">
        <v>298</v>
      </c>
      <c r="C15">
        <v>2.88</v>
      </c>
      <c r="D15" t="s">
        <v>679</v>
      </c>
      <c r="E15">
        <v>44.05</v>
      </c>
      <c r="F15">
        <v>126.86399999999999</v>
      </c>
    </row>
    <row r="16" spans="1:6" x14ac:dyDescent="0.2">
      <c r="A16" s="128" t="s">
        <v>887</v>
      </c>
      <c r="B16" s="172" t="s">
        <v>726</v>
      </c>
      <c r="C16">
        <v>20.52</v>
      </c>
      <c r="D16" t="s">
        <v>679</v>
      </c>
      <c r="E16">
        <v>44.05</v>
      </c>
      <c r="F16">
        <v>903.90599999999995</v>
      </c>
    </row>
    <row r="17" spans="1:6" x14ac:dyDescent="0.2">
      <c r="A17" s="128" t="s">
        <v>919</v>
      </c>
      <c r="B17" s="172" t="s">
        <v>757</v>
      </c>
      <c r="C17">
        <v>20.52</v>
      </c>
      <c r="D17" t="s">
        <v>679</v>
      </c>
      <c r="E17">
        <v>71.05</v>
      </c>
      <c r="F17">
        <v>1457.9459999999999</v>
      </c>
    </row>
    <row r="18" spans="1:6" x14ac:dyDescent="0.2">
      <c r="A18" s="128" t="s">
        <v>997</v>
      </c>
      <c r="B18" s="172" t="s">
        <v>836</v>
      </c>
      <c r="C18">
        <v>20.52</v>
      </c>
      <c r="D18" t="s">
        <v>679</v>
      </c>
      <c r="E18">
        <v>71.05</v>
      </c>
      <c r="F18">
        <v>1457.9459999999999</v>
      </c>
    </row>
    <row r="19" spans="1:6" x14ac:dyDescent="0.2">
      <c r="A19" s="128" t="s">
        <v>885</v>
      </c>
      <c r="B19" s="172" t="s">
        <v>298</v>
      </c>
      <c r="C19">
        <v>33.75</v>
      </c>
      <c r="D19" t="s">
        <v>679</v>
      </c>
      <c r="E19">
        <v>44.05</v>
      </c>
      <c r="F19">
        <v>1486.6875</v>
      </c>
    </row>
    <row r="20" spans="1:6" x14ac:dyDescent="0.2">
      <c r="A20" s="128" t="s">
        <v>919</v>
      </c>
      <c r="B20" s="172" t="s">
        <v>757</v>
      </c>
      <c r="C20">
        <v>33.75</v>
      </c>
      <c r="D20" t="s">
        <v>679</v>
      </c>
      <c r="E20">
        <v>71.05</v>
      </c>
      <c r="F20">
        <v>2397.9375</v>
      </c>
    </row>
    <row r="21" spans="1:6" x14ac:dyDescent="0.2">
      <c r="A21" s="128" t="s">
        <v>997</v>
      </c>
      <c r="B21" s="172" t="s">
        <v>836</v>
      </c>
      <c r="C21">
        <v>48.6</v>
      </c>
      <c r="D21" t="s">
        <v>679</v>
      </c>
      <c r="E21">
        <v>71.05</v>
      </c>
      <c r="F21">
        <v>3453.0299999999997</v>
      </c>
    </row>
    <row r="22" spans="1:6" x14ac:dyDescent="0.2">
      <c r="A22" s="128" t="s">
        <v>885</v>
      </c>
      <c r="B22" s="172" t="s">
        <v>298</v>
      </c>
      <c r="C22">
        <v>1.2</v>
      </c>
      <c r="D22" t="s">
        <v>679</v>
      </c>
      <c r="E22">
        <v>44.05</v>
      </c>
      <c r="F22">
        <v>52.859999999999992</v>
      </c>
    </row>
    <row r="23" spans="1:6" x14ac:dyDescent="0.2">
      <c r="A23" s="128" t="s">
        <v>885</v>
      </c>
      <c r="B23" s="172" t="s">
        <v>298</v>
      </c>
      <c r="C23">
        <v>4.32</v>
      </c>
      <c r="D23" t="s">
        <v>679</v>
      </c>
      <c r="E23">
        <v>44.05</v>
      </c>
      <c r="F23">
        <v>190.29599999999999</v>
      </c>
    </row>
    <row r="24" spans="1:6" x14ac:dyDescent="0.2">
      <c r="A24" s="128" t="s">
        <v>919</v>
      </c>
      <c r="B24" s="172" t="s">
        <v>757</v>
      </c>
      <c r="C24">
        <v>4.32</v>
      </c>
      <c r="D24" t="s">
        <v>679</v>
      </c>
      <c r="E24">
        <v>71.05</v>
      </c>
      <c r="F24">
        <v>306.93600000000004</v>
      </c>
    </row>
    <row r="25" spans="1:6" x14ac:dyDescent="0.2">
      <c r="A25" s="128" t="s">
        <v>997</v>
      </c>
      <c r="B25" s="172" t="s">
        <v>836</v>
      </c>
      <c r="C25">
        <v>4.32</v>
      </c>
      <c r="D25" t="s">
        <v>679</v>
      </c>
      <c r="E25">
        <v>71.05</v>
      </c>
      <c r="F25">
        <v>306.93600000000004</v>
      </c>
    </row>
    <row r="26" spans="1:6" x14ac:dyDescent="0.2">
      <c r="A26" s="128" t="s">
        <v>885</v>
      </c>
      <c r="B26" s="172" t="s">
        <v>298</v>
      </c>
      <c r="C26">
        <v>3.75</v>
      </c>
      <c r="D26" t="s">
        <v>679</v>
      </c>
      <c r="E26">
        <v>44.05</v>
      </c>
      <c r="F26">
        <v>165.1875</v>
      </c>
    </row>
    <row r="27" spans="1:6" x14ac:dyDescent="0.2">
      <c r="A27" s="128" t="s">
        <v>887</v>
      </c>
      <c r="B27" s="172" t="s">
        <v>726</v>
      </c>
      <c r="C27">
        <v>3.75</v>
      </c>
      <c r="D27" t="s">
        <v>679</v>
      </c>
      <c r="E27">
        <v>44.05</v>
      </c>
      <c r="F27">
        <v>165.1875</v>
      </c>
    </row>
    <row r="28" spans="1:6" x14ac:dyDescent="0.2">
      <c r="A28" s="128" t="s">
        <v>899</v>
      </c>
      <c r="B28" s="172" t="s">
        <v>738</v>
      </c>
      <c r="C28">
        <v>3.75</v>
      </c>
      <c r="D28" t="s">
        <v>679</v>
      </c>
      <c r="E28">
        <v>46.89</v>
      </c>
      <c r="F28">
        <v>175.83750000000001</v>
      </c>
    </row>
    <row r="29" spans="1:6" x14ac:dyDescent="0.2">
      <c r="A29" s="128" t="s">
        <v>997</v>
      </c>
      <c r="B29" s="172" t="s">
        <v>836</v>
      </c>
      <c r="C29">
        <v>2.25</v>
      </c>
      <c r="D29" t="s">
        <v>679</v>
      </c>
      <c r="E29">
        <v>71.05</v>
      </c>
      <c r="F29">
        <v>159.86249999999998</v>
      </c>
    </row>
  </sheetData>
  <phoneticPr fontId="42"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H32"/>
  <sheetViews>
    <sheetView showRowColHeaders="0" workbookViewId="0">
      <selection activeCell="K16" sqref="K16"/>
    </sheetView>
  </sheetViews>
  <sheetFormatPr defaultRowHeight="12.75" x14ac:dyDescent="0.2"/>
  <cols>
    <col min="1" max="1" width="14.42578125" customWidth="1"/>
    <col min="2" max="2" width="36.5703125" customWidth="1"/>
    <col min="3" max="3" width="11" customWidth="1"/>
    <col min="4" max="4" width="10.140625" customWidth="1"/>
    <col min="5" max="5" width="9.7109375" style="132" customWidth="1"/>
    <col min="6" max="6" width="10.28515625" style="132" bestFit="1" customWidth="1"/>
  </cols>
  <sheetData>
    <row r="1" spans="1:8" ht="34.5" customHeight="1" thickTop="1" thickBot="1" x14ac:dyDescent="0.25">
      <c r="A1" s="127" t="s">
        <v>193</v>
      </c>
      <c r="B1" s="127" t="s">
        <v>194</v>
      </c>
      <c r="C1" s="127" t="s">
        <v>631</v>
      </c>
      <c r="D1" s="127" t="s">
        <v>632</v>
      </c>
      <c r="E1" s="131" t="s">
        <v>633</v>
      </c>
      <c r="F1" s="131" t="s">
        <v>634</v>
      </c>
      <c r="G1" s="167"/>
      <c r="H1" s="168" t="s">
        <v>795</v>
      </c>
    </row>
    <row r="2" spans="1:8" ht="13.5" thickTop="1" x14ac:dyDescent="0.2"/>
    <row r="3" spans="1:8" x14ac:dyDescent="0.2">
      <c r="B3" t="s">
        <v>539</v>
      </c>
    </row>
    <row r="5" spans="1:8" x14ac:dyDescent="0.2">
      <c r="A5" s="128" t="s">
        <v>885</v>
      </c>
      <c r="B5" s="172" t="s">
        <v>298</v>
      </c>
      <c r="C5" s="153">
        <v>60.85</v>
      </c>
      <c r="D5" s="153" t="s">
        <v>679</v>
      </c>
      <c r="E5" s="171">
        <v>44.05</v>
      </c>
      <c r="F5" s="171">
        <v>2680.4425000000001</v>
      </c>
    </row>
    <row r="6" spans="1:8" x14ac:dyDescent="0.2">
      <c r="A6" s="128" t="s">
        <v>886</v>
      </c>
      <c r="B6" s="172" t="s">
        <v>725</v>
      </c>
      <c r="C6" s="153">
        <v>6.5</v>
      </c>
      <c r="D6" s="153" t="s">
        <v>679</v>
      </c>
      <c r="E6" s="171">
        <v>44.05</v>
      </c>
      <c r="F6" s="171">
        <v>286.32499999999999</v>
      </c>
    </row>
    <row r="7" spans="1:8" x14ac:dyDescent="0.2">
      <c r="A7" s="128" t="s">
        <v>907</v>
      </c>
      <c r="B7" s="172" t="s">
        <v>746</v>
      </c>
      <c r="C7" s="153">
        <v>2.21</v>
      </c>
      <c r="D7" s="153" t="s">
        <v>679</v>
      </c>
      <c r="E7" s="171">
        <v>46.89</v>
      </c>
      <c r="F7" s="171">
        <v>103.62689999999999</v>
      </c>
    </row>
    <row r="8" spans="1:8" x14ac:dyDescent="0.2">
      <c r="A8" s="128" t="s">
        <v>940</v>
      </c>
      <c r="B8" s="172" t="s">
        <v>778</v>
      </c>
      <c r="C8" s="153">
        <v>2.21</v>
      </c>
      <c r="D8" s="153" t="s">
        <v>679</v>
      </c>
      <c r="E8" s="171">
        <v>48.31</v>
      </c>
      <c r="F8" s="171">
        <v>106.7651</v>
      </c>
    </row>
    <row r="9" spans="1:8" x14ac:dyDescent="0.2">
      <c r="A9" s="128" t="s">
        <v>941</v>
      </c>
      <c r="B9" s="172" t="s">
        <v>779</v>
      </c>
      <c r="C9" s="153">
        <v>2.21</v>
      </c>
      <c r="D9" s="153" t="s">
        <v>679</v>
      </c>
      <c r="E9" s="171">
        <v>72.47</v>
      </c>
      <c r="F9" s="171">
        <v>160.15870000000001</v>
      </c>
    </row>
    <row r="10" spans="1:8" x14ac:dyDescent="0.2">
      <c r="A10" s="128" t="s">
        <v>997</v>
      </c>
      <c r="B10" s="172" t="s">
        <v>836</v>
      </c>
      <c r="C10" s="153">
        <v>86.94</v>
      </c>
      <c r="D10" s="153" t="s">
        <v>679</v>
      </c>
      <c r="E10" s="171">
        <v>71.05</v>
      </c>
      <c r="F10" s="171">
        <v>6177.0869999999995</v>
      </c>
    </row>
    <row r="11" spans="1:8" x14ac:dyDescent="0.2">
      <c r="A11" s="128" t="s">
        <v>887</v>
      </c>
      <c r="B11" s="172" t="s">
        <v>726</v>
      </c>
      <c r="C11" s="153">
        <v>32.369999999999997</v>
      </c>
      <c r="D11" s="153" t="s">
        <v>679</v>
      </c>
      <c r="E11" s="171">
        <v>44.05</v>
      </c>
      <c r="F11" s="171">
        <v>1425.8984999999998</v>
      </c>
    </row>
    <row r="12" spans="1:8" x14ac:dyDescent="0.2">
      <c r="A12" s="128" t="s">
        <v>919</v>
      </c>
      <c r="B12" s="172" t="s">
        <v>757</v>
      </c>
      <c r="C12" s="153">
        <v>66.69</v>
      </c>
      <c r="D12" s="153" t="s">
        <v>679</v>
      </c>
      <c r="E12" s="171">
        <v>71.05</v>
      </c>
      <c r="F12" s="171">
        <v>4738.3244999999997</v>
      </c>
    </row>
    <row r="13" spans="1:8" x14ac:dyDescent="0.2">
      <c r="A13" s="128" t="s">
        <v>899</v>
      </c>
      <c r="B13" s="172" t="s">
        <v>738</v>
      </c>
      <c r="C13" s="153">
        <v>3.75</v>
      </c>
      <c r="D13" s="153" t="s">
        <v>679</v>
      </c>
      <c r="E13" s="171">
        <v>46.89</v>
      </c>
      <c r="F13" s="171">
        <v>175.83750000000001</v>
      </c>
    </row>
    <row r="15" spans="1:8" x14ac:dyDescent="0.2">
      <c r="B15" t="s">
        <v>540</v>
      </c>
    </row>
    <row r="17" spans="1:6" x14ac:dyDescent="0.2">
      <c r="A17" s="128" t="s">
        <v>203</v>
      </c>
      <c r="B17" s="172" t="s">
        <v>643</v>
      </c>
      <c r="C17" s="153">
        <v>6.5</v>
      </c>
      <c r="D17" s="153" t="s">
        <v>619</v>
      </c>
      <c r="E17" s="171">
        <v>5.34</v>
      </c>
      <c r="F17" s="171">
        <v>34.71</v>
      </c>
    </row>
    <row r="18" spans="1:6" x14ac:dyDescent="0.2">
      <c r="A18" s="128" t="s">
        <v>212</v>
      </c>
      <c r="B18" s="172" t="s">
        <v>651</v>
      </c>
      <c r="C18" s="153">
        <v>0.65</v>
      </c>
      <c r="D18" s="153" t="s">
        <v>565</v>
      </c>
      <c r="E18" s="171">
        <v>726.08</v>
      </c>
      <c r="F18" s="171">
        <v>471.952</v>
      </c>
    </row>
    <row r="19" spans="1:6" ht="25.5" x14ac:dyDescent="0.2">
      <c r="A19" s="128" t="s">
        <v>251</v>
      </c>
      <c r="B19" s="172" t="s">
        <v>696</v>
      </c>
      <c r="C19" s="153">
        <v>433.5</v>
      </c>
      <c r="D19" s="153" t="s">
        <v>620</v>
      </c>
      <c r="E19" s="171">
        <v>7.11</v>
      </c>
      <c r="F19" s="171">
        <v>3082.1849999999999</v>
      </c>
    </row>
    <row r="20" spans="1:6" ht="25.5" x14ac:dyDescent="0.2">
      <c r="A20" s="128" t="s">
        <v>278</v>
      </c>
      <c r="B20" s="172" t="s">
        <v>723</v>
      </c>
      <c r="C20" s="153">
        <v>4.8600000000000003</v>
      </c>
      <c r="D20" s="153" t="s">
        <v>670</v>
      </c>
      <c r="E20" s="171">
        <v>921.73</v>
      </c>
      <c r="F20" s="171">
        <v>4479.6078000000007</v>
      </c>
    </row>
    <row r="21" spans="1:6" ht="25.5" x14ac:dyDescent="0.2">
      <c r="A21" s="128" t="s">
        <v>210</v>
      </c>
      <c r="B21" s="172" t="s">
        <v>648</v>
      </c>
      <c r="C21" s="153">
        <v>185.4</v>
      </c>
      <c r="D21" s="153" t="s">
        <v>622</v>
      </c>
      <c r="E21" s="171">
        <v>2.5</v>
      </c>
      <c r="F21" s="171">
        <v>463.5</v>
      </c>
    </row>
    <row r="22" spans="1:6" ht="25.5" x14ac:dyDescent="0.2">
      <c r="A22" s="128" t="s">
        <v>231</v>
      </c>
      <c r="B22" s="172" t="s">
        <v>671</v>
      </c>
      <c r="C22" s="153">
        <v>2.34</v>
      </c>
      <c r="D22" s="153" t="s">
        <v>670</v>
      </c>
      <c r="E22" s="171">
        <v>3920</v>
      </c>
      <c r="F22" s="171">
        <v>9172.7999999999993</v>
      </c>
    </row>
    <row r="23" spans="1:6" ht="25.5" x14ac:dyDescent="0.2">
      <c r="A23" s="128" t="s">
        <v>266</v>
      </c>
      <c r="B23" s="172" t="s">
        <v>153</v>
      </c>
      <c r="C23" s="153">
        <v>25.75</v>
      </c>
      <c r="D23" s="153" t="s">
        <v>622</v>
      </c>
      <c r="E23" s="171">
        <v>1350</v>
      </c>
      <c r="F23" s="171">
        <v>34762.5</v>
      </c>
    </row>
    <row r="25" spans="1:6" x14ac:dyDescent="0.2">
      <c r="B25" t="s">
        <v>538</v>
      </c>
    </row>
    <row r="27" spans="1:6" ht="25.5" x14ac:dyDescent="0.2">
      <c r="A27" s="128" t="s">
        <v>377</v>
      </c>
      <c r="B27" s="172" t="s">
        <v>688</v>
      </c>
      <c r="C27" s="153">
        <v>17.549999237060547</v>
      </c>
      <c r="D27" s="153" t="s">
        <v>30</v>
      </c>
      <c r="E27" s="171">
        <v>100</v>
      </c>
      <c r="F27" s="171">
        <v>1754.9999237060547</v>
      </c>
    </row>
    <row r="28" spans="1:6" ht="38.25" x14ac:dyDescent="0.2">
      <c r="A28" s="128" t="s">
        <v>419</v>
      </c>
      <c r="B28" s="172" t="s">
        <v>285</v>
      </c>
      <c r="C28" s="153">
        <v>2.7999999523162842</v>
      </c>
      <c r="D28" s="153" t="s">
        <v>30</v>
      </c>
      <c r="E28" s="171">
        <v>221</v>
      </c>
      <c r="F28" s="171">
        <v>618.7999894618988</v>
      </c>
    </row>
    <row r="29" spans="1:6" ht="51" x14ac:dyDescent="0.2">
      <c r="A29" s="128" t="s">
        <v>350</v>
      </c>
      <c r="B29" s="172" t="s">
        <v>31</v>
      </c>
      <c r="C29" s="153">
        <v>1.2000000476837158</v>
      </c>
      <c r="D29" s="153" t="s">
        <v>30</v>
      </c>
      <c r="E29" s="171">
        <v>24.71</v>
      </c>
      <c r="F29" s="171">
        <v>29.652001178264619</v>
      </c>
    </row>
    <row r="30" spans="1:6" ht="38.25" x14ac:dyDescent="0.2">
      <c r="A30" s="128" t="s">
        <v>349</v>
      </c>
      <c r="B30" s="172" t="s">
        <v>29</v>
      </c>
      <c r="C30" s="153">
        <v>7.679999828338623</v>
      </c>
      <c r="D30" s="153" t="s">
        <v>30</v>
      </c>
      <c r="E30" s="171">
        <v>10.58</v>
      </c>
      <c r="F30" s="171">
        <v>81.25439818382263</v>
      </c>
    </row>
    <row r="31" spans="1:6" ht="38.25" x14ac:dyDescent="0.2">
      <c r="A31" s="128" t="s">
        <v>357</v>
      </c>
      <c r="B31" s="172" t="s">
        <v>38</v>
      </c>
      <c r="C31" s="153">
        <v>96</v>
      </c>
      <c r="D31" s="153" t="s">
        <v>30</v>
      </c>
      <c r="E31" s="171">
        <v>32.01</v>
      </c>
      <c r="F31" s="171">
        <v>3072.96</v>
      </c>
    </row>
    <row r="32" spans="1:6" ht="51" x14ac:dyDescent="0.2">
      <c r="A32" s="128" t="s">
        <v>366</v>
      </c>
      <c r="B32" s="172" t="s">
        <v>47</v>
      </c>
      <c r="C32" s="153">
        <v>43.25</v>
      </c>
      <c r="D32" s="153" t="s">
        <v>30</v>
      </c>
      <c r="E32" s="171">
        <v>24.28</v>
      </c>
      <c r="F32" s="171">
        <v>1050.1099999999999</v>
      </c>
    </row>
  </sheetData>
  <phoneticPr fontId="42" type="noConversion"/>
  <pageMargins left="0.74803149606299213" right="0.74803149606299213" top="0.98425196850393704" bottom="0.98425196850393704" header="0.51181102362204722" footer="0.51181102362204722"/>
  <pageSetup scale="95" orientation="portrait" r:id="rId1"/>
  <headerFooter alignWithMargins="0">
    <oddHeader>&amp;L&amp;D&amp;R&amp;P de &amp;N</oddHead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Estimacion" enableFormatConditionsCalculation="0">
    <tabColor indexed="41"/>
  </sheetPr>
  <dimension ref="A1:G354"/>
  <sheetViews>
    <sheetView showGridLines="0" showRowColHeaders="0" zoomScaleNormal="100" workbookViewId="0">
      <selection activeCell="E16" sqref="E16"/>
    </sheetView>
  </sheetViews>
  <sheetFormatPr defaultColWidth="9.140625" defaultRowHeight="12.75" x14ac:dyDescent="0.2"/>
  <cols>
    <col min="1" max="1" width="15.7109375" style="18" customWidth="1"/>
    <col min="2" max="2" width="35.7109375" style="18" customWidth="1"/>
    <col min="3" max="3" width="11.7109375" style="21" customWidth="1"/>
    <col min="4" max="4" width="7.28515625" style="19" customWidth="1"/>
    <col min="5" max="5" width="14.7109375" style="22" customWidth="1"/>
    <col min="6" max="7" width="17.7109375" style="22" customWidth="1"/>
    <col min="8" max="16384" width="9.140625" style="20"/>
  </cols>
  <sheetData>
    <row r="1" spans="1:7" x14ac:dyDescent="0.2">
      <c r="F1" s="129"/>
    </row>
    <row r="2" spans="1:7" x14ac:dyDescent="0.2">
      <c r="A2" s="155"/>
    </row>
    <row r="3" spans="1:7" x14ac:dyDescent="0.2">
      <c r="A3" s="18" t="s">
        <v>548</v>
      </c>
      <c r="B3" s="18" t="s">
        <v>518</v>
      </c>
    </row>
    <row r="4" spans="1:7" ht="25.5" x14ac:dyDescent="0.2">
      <c r="A4" s="18" t="s">
        <v>549</v>
      </c>
      <c r="B4" s="18" t="s">
        <v>541</v>
      </c>
    </row>
    <row r="5" spans="1:7" ht="13.5" thickBot="1" x14ac:dyDescent="0.25">
      <c r="A5" s="150" t="s">
        <v>550</v>
      </c>
      <c r="B5" s="150" t="s">
        <v>520</v>
      </c>
      <c r="C5" s="136"/>
      <c r="D5" s="137"/>
      <c r="E5" s="138"/>
      <c r="F5" s="138"/>
      <c r="G5" s="138"/>
    </row>
    <row r="7" spans="1:7" ht="38.25" x14ac:dyDescent="0.2">
      <c r="A7" s="156" t="s">
        <v>131</v>
      </c>
      <c r="B7" s="18" t="s">
        <v>132</v>
      </c>
      <c r="C7" s="21" t="s">
        <v>155</v>
      </c>
      <c r="D7" s="19" t="s">
        <v>621</v>
      </c>
      <c r="E7" s="22" t="s">
        <v>133</v>
      </c>
      <c r="F7" s="159" t="s">
        <v>134</v>
      </c>
    </row>
    <row r="8" spans="1:7" ht="13.5" thickBot="1" x14ac:dyDescent="0.25">
      <c r="F8" s="22" t="s">
        <v>135</v>
      </c>
      <c r="G8" s="22" t="s">
        <v>136</v>
      </c>
    </row>
    <row r="9" spans="1:7" ht="13.5" thickBot="1" x14ac:dyDescent="0.25">
      <c r="A9" s="85" t="s">
        <v>137</v>
      </c>
      <c r="B9" s="141" t="s">
        <v>159</v>
      </c>
      <c r="C9" s="142" t="s">
        <v>631</v>
      </c>
      <c r="D9" s="143" t="s">
        <v>632</v>
      </c>
      <c r="E9" s="144" t="s">
        <v>633</v>
      </c>
      <c r="F9" s="144" t="s">
        <v>634</v>
      </c>
      <c r="G9" s="145" t="s">
        <v>160</v>
      </c>
    </row>
    <row r="11" spans="1:7" ht="13.5" thickBot="1" x14ac:dyDescent="0.25">
      <c r="A11" s="154" t="s">
        <v>161</v>
      </c>
    </row>
    <row r="12" spans="1:7" ht="14.25" thickTop="1" thickBot="1" x14ac:dyDescent="0.25">
      <c r="A12" s="158" t="str">
        <f>OdeMano!$A2</f>
        <v>OBRAM-05</v>
      </c>
      <c r="B12" s="18" t="str">
        <f>OdeMano!$B2</f>
        <v>AYUDANTE GENERAL</v>
      </c>
      <c r="C12" s="146">
        <v>0.01</v>
      </c>
      <c r="D12" s="19" t="str">
        <f>OdeMano!$C2</f>
        <v>JOR</v>
      </c>
      <c r="E12" s="22">
        <f xml:space="preserve"> OdeMano!$D2* (1+Ident!$B5/100) * FacInd!$E93</f>
        <v>105.17827792850964</v>
      </c>
      <c r="F12" s="22">
        <f>ROUND((C12 * E12), 2)</f>
        <v>1.05</v>
      </c>
    </row>
    <row r="13" spans="1:7" ht="14.25" thickTop="1" thickBot="1" x14ac:dyDescent="0.25">
      <c r="A13" s="158" t="str">
        <f>OdeMano!$A3</f>
        <v>OBRAM-10</v>
      </c>
      <c r="B13" s="18" t="str">
        <f>OdeMano!$B3</f>
        <v>PEON</v>
      </c>
      <c r="C13" s="146">
        <v>0.01</v>
      </c>
      <c r="D13" s="19" t="str">
        <f>OdeMano!$C3</f>
        <v>JOR</v>
      </c>
      <c r="E13" s="22">
        <f xml:space="preserve"> OdeMano!$D3* (1+Ident!$B5/100) * FacInd!$E93</f>
        <v>105.17827792850964</v>
      </c>
      <c r="F13" s="22">
        <f>ROUND((C13 * E13), 2)</f>
        <v>1.05</v>
      </c>
    </row>
    <row r="14" spans="1:7" ht="14.25" thickTop="1" thickBot="1" x14ac:dyDescent="0.25">
      <c r="A14" s="158" t="str">
        <f>OdeMano!$A24</f>
        <v>OBRAM-115</v>
      </c>
      <c r="B14" s="18" t="str">
        <f>OdeMano!$B24</f>
        <v>AYUDANTE DE TOPOGRAFO</v>
      </c>
      <c r="C14" s="146">
        <v>3.3999999999999998E-3</v>
      </c>
      <c r="D14" s="19" t="str">
        <f>OdeMano!$C24</f>
        <v>JOR</v>
      </c>
      <c r="E14" s="22">
        <f xml:space="preserve"> OdeMano!$D24* (1+Ident!$B5/100) * FacInd!$E93</f>
        <v>111.95935191981424</v>
      </c>
      <c r="F14" s="22">
        <f>ROUND((C14 * E14), 2)</f>
        <v>0.38</v>
      </c>
    </row>
    <row r="15" spans="1:7" ht="14.25" thickTop="1" thickBot="1" x14ac:dyDescent="0.25">
      <c r="A15" s="158" t="str">
        <f>OdeMano!$A57</f>
        <v>OBRAM-280</v>
      </c>
      <c r="B15" s="18" t="str">
        <f>OdeMano!$B57</f>
        <v>CADENERO</v>
      </c>
      <c r="C15" s="146">
        <v>3.3999999999999998E-3</v>
      </c>
      <c r="D15" s="19" t="str">
        <f>OdeMano!$C57</f>
        <v>JOR</v>
      </c>
      <c r="E15" s="22">
        <f xml:space="preserve"> OdeMano!$D57* (1+Ident!$B5/100) * FacInd!$E93</f>
        <v>115.34988891546654</v>
      </c>
      <c r="F15" s="22">
        <f>ROUND((C15 * E15), 2)</f>
        <v>0.39</v>
      </c>
    </row>
    <row r="16" spans="1:7" ht="14.25" thickTop="1" thickBot="1" x14ac:dyDescent="0.25">
      <c r="A16" s="158" t="str">
        <f>OdeMano!$A58</f>
        <v>OBRAM-285</v>
      </c>
      <c r="B16" s="18" t="str">
        <f>OdeMano!$B58</f>
        <v>AUXILIAR DE TOPOGRAFO</v>
      </c>
      <c r="C16" s="146">
        <v>3.3999999999999998E-3</v>
      </c>
      <c r="D16" s="19" t="str">
        <f>OdeMano!$C58</f>
        <v>JOR</v>
      </c>
      <c r="E16" s="22">
        <f xml:space="preserve"> OdeMano!$D58* (1+Ident!$B5/100) * FacInd!$E93</f>
        <v>173.03677188374786</v>
      </c>
      <c r="F16" s="22">
        <f>ROUND((C16 * E16), 2)</f>
        <v>0.59</v>
      </c>
    </row>
    <row r="17" spans="1:7" ht="14.25" thickTop="1" thickBot="1" x14ac:dyDescent="0.25"/>
    <row r="18" spans="1:7" ht="13.5" thickBot="1" x14ac:dyDescent="0.25">
      <c r="B18" s="147" t="s">
        <v>162</v>
      </c>
      <c r="G18" s="148">
        <f>SUM(F12:F17)</f>
        <v>3.46</v>
      </c>
    </row>
    <row r="20" spans="1:7" ht="13.5" thickBot="1" x14ac:dyDescent="0.25">
      <c r="A20" s="154" t="s">
        <v>173</v>
      </c>
    </row>
    <row r="21" spans="1:7" ht="14.25" thickTop="1" thickBot="1" x14ac:dyDescent="0.25">
      <c r="A21" s="158" t="str">
        <f>Material!$A10</f>
        <v>MAT-45</v>
      </c>
      <c r="B21" s="18" t="str">
        <f>Material!$B10</f>
        <v>CLAVO DE 2 1/2" A 3 1/2"</v>
      </c>
      <c r="C21" s="146">
        <v>0.01</v>
      </c>
      <c r="D21" s="19" t="str">
        <f>Material!$C10</f>
        <v>KG</v>
      </c>
      <c r="E21" s="22">
        <f xml:space="preserve"> Material!$D10</f>
        <v>5.34</v>
      </c>
      <c r="F21" s="22">
        <f>ROUND((C21 * E21), 2)</f>
        <v>0.05</v>
      </c>
    </row>
    <row r="22" spans="1:7" ht="14.25" thickTop="1" thickBot="1" x14ac:dyDescent="0.25">
      <c r="A22" s="158" t="str">
        <f>Material!$A19</f>
        <v>MAT-90</v>
      </c>
      <c r="B22" s="18" t="str">
        <f>Material!$B19</f>
        <v>CALHIDRA EN SACO</v>
      </c>
      <c r="C22" s="146">
        <v>1E-3</v>
      </c>
      <c r="D22" s="19" t="str">
        <f>Material!$C19</f>
        <v>TON</v>
      </c>
      <c r="E22" s="22">
        <f xml:space="preserve"> Material!$D19</f>
        <v>726.08</v>
      </c>
      <c r="F22" s="22">
        <f>ROUND((C22 * E22), 2)</f>
        <v>0.73</v>
      </c>
    </row>
    <row r="23" spans="1:7" ht="27" thickTop="1" thickBot="1" x14ac:dyDescent="0.25">
      <c r="A23" s="158" t="str">
        <f>Material!$A58</f>
        <v>MAT-285</v>
      </c>
      <c r="B23" s="18" t="str">
        <f>Material!$B58</f>
        <v>MADERA DE PINO DE 3A. EN DUELA DE 1"x4"</v>
      </c>
      <c r="C23" s="146">
        <v>0.09</v>
      </c>
      <c r="D23" s="19" t="str">
        <f>Material!$C58</f>
        <v>PT</v>
      </c>
      <c r="E23" s="22">
        <f xml:space="preserve"> Material!$D58</f>
        <v>7.11</v>
      </c>
      <c r="F23" s="22">
        <f>ROUND((C23 * E23), 2)</f>
        <v>0.64</v>
      </c>
    </row>
    <row r="24" spans="1:7" ht="14.25" thickTop="1" thickBot="1" x14ac:dyDescent="0.25"/>
    <row r="25" spans="1:7" ht="13.5" thickBot="1" x14ac:dyDescent="0.25">
      <c r="B25" s="147" t="s">
        <v>174</v>
      </c>
      <c r="G25" s="148">
        <f>SUM(F21:F24)</f>
        <v>1.42</v>
      </c>
    </row>
    <row r="27" spans="1:7" ht="13.5" thickBot="1" x14ac:dyDescent="0.25">
      <c r="A27" s="154" t="s">
        <v>175</v>
      </c>
    </row>
    <row r="28" spans="1:7" ht="27" thickTop="1" thickBot="1" x14ac:dyDescent="0.25">
      <c r="A28" s="158" t="str">
        <f>Maquinaria!$A30</f>
        <v>EQUI-145</v>
      </c>
      <c r="B28" s="18" t="str">
        <f>Maquinaria!$B30</f>
        <v>TRANSITO PARA MEDICION K-E, MODELO CH5</v>
      </c>
      <c r="C28" s="146">
        <v>2.7E-2</v>
      </c>
      <c r="D28" s="19" t="str">
        <f>Maquinaria!$C30</f>
        <v>Hora</v>
      </c>
      <c r="E28" s="22">
        <f xml:space="preserve"> Maquinaria!$D30</f>
        <v>100</v>
      </c>
      <c r="F28" s="22">
        <f>ROUND((C28 * E28), 2)</f>
        <v>2.7</v>
      </c>
    </row>
    <row r="29" spans="1:7" ht="14.25" thickTop="1" thickBot="1" x14ac:dyDescent="0.25"/>
    <row r="30" spans="1:7" ht="13.5" thickBot="1" x14ac:dyDescent="0.25">
      <c r="B30" s="147" t="s">
        <v>176</v>
      </c>
      <c r="G30" s="148">
        <f>SUM(F28:F29)</f>
        <v>2.7</v>
      </c>
    </row>
    <row r="32" spans="1:7" ht="13.5" thickBot="1" x14ac:dyDescent="0.25"/>
    <row r="33" spans="1:7" ht="13.5" thickBot="1" x14ac:dyDescent="0.25">
      <c r="A33" s="18" t="s">
        <v>138</v>
      </c>
      <c r="B33" s="147" t="s">
        <v>163</v>
      </c>
      <c r="G33" s="149">
        <f>SUM(G11:G32)</f>
        <v>7.58</v>
      </c>
    </row>
    <row r="34" spans="1:7" ht="13.5" thickBot="1" x14ac:dyDescent="0.25">
      <c r="A34" s="150"/>
      <c r="B34" s="150"/>
      <c r="C34" s="136"/>
      <c r="D34" s="137"/>
      <c r="E34" s="138"/>
      <c r="F34" s="138"/>
      <c r="G34" s="138"/>
    </row>
    <row r="35" spans="1:7" ht="13.5" thickBot="1" x14ac:dyDescent="0.25">
      <c r="A35" s="18" t="s">
        <v>164</v>
      </c>
      <c r="B35" s="152">
        <f>SUM(F12:F17)</f>
        <v>3.46</v>
      </c>
    </row>
    <row r="36" spans="1:7" ht="13.5" thickBot="1" x14ac:dyDescent="0.25">
      <c r="A36" s="18" t="s">
        <v>165</v>
      </c>
      <c r="B36" s="152">
        <f>SUM(F21:F24)</f>
        <v>1.42</v>
      </c>
    </row>
    <row r="37" spans="1:7" ht="13.5" thickBot="1" x14ac:dyDescent="0.25">
      <c r="A37" s="18" t="s">
        <v>166</v>
      </c>
      <c r="B37" s="152">
        <f>SUM(F28:F29)</f>
        <v>2.7</v>
      </c>
    </row>
    <row r="38" spans="1:7" ht="13.5" thickBot="1" x14ac:dyDescent="0.25">
      <c r="A38" s="18" t="s">
        <v>167</v>
      </c>
      <c r="B38" s="151"/>
    </row>
    <row r="39" spans="1:7" ht="13.5" thickBot="1" x14ac:dyDescent="0.25">
      <c r="A39" s="18" t="s">
        <v>168</v>
      </c>
      <c r="B39" s="152">
        <f>SUM( G11:G32)</f>
        <v>7.58</v>
      </c>
    </row>
    <row r="40" spans="1:7" ht="13.5" thickBot="1" x14ac:dyDescent="0.25">
      <c r="A40" s="18" t="s">
        <v>139</v>
      </c>
      <c r="B40" s="151">
        <f>SUM( G11:G32) * 0.26</f>
        <v>1.9708000000000001</v>
      </c>
      <c r="C40" s="21">
        <v>26</v>
      </c>
    </row>
    <row r="41" spans="1:7" ht="13.5" thickBot="1" x14ac:dyDescent="0.25">
      <c r="A41" s="18" t="s">
        <v>140</v>
      </c>
      <c r="B41" s="151">
        <f>SUM( G11:G32) + SUM( G11:G32) * 0.26</f>
        <v>9.5508000000000006</v>
      </c>
    </row>
    <row r="42" spans="1:7" x14ac:dyDescent="0.2">
      <c r="F42" s="129"/>
    </row>
    <row r="47" spans="1:7" x14ac:dyDescent="0.2">
      <c r="A47" s="155"/>
    </row>
    <row r="48" spans="1:7" x14ac:dyDescent="0.2">
      <c r="A48" s="18" t="s">
        <v>548</v>
      </c>
      <c r="B48" s="18" t="s">
        <v>518</v>
      </c>
    </row>
    <row r="49" spans="1:7" ht="25.5" x14ac:dyDescent="0.2">
      <c r="A49" s="18" t="s">
        <v>549</v>
      </c>
      <c r="B49" s="18" t="s">
        <v>541</v>
      </c>
    </row>
    <row r="50" spans="1:7" ht="13.5" thickBot="1" x14ac:dyDescent="0.25">
      <c r="A50" s="150" t="s">
        <v>550</v>
      </c>
      <c r="B50" s="150" t="s">
        <v>520</v>
      </c>
      <c r="C50" s="136"/>
      <c r="D50" s="137"/>
      <c r="E50" s="138"/>
      <c r="F50" s="138"/>
      <c r="G50" s="138"/>
    </row>
    <row r="52" spans="1:7" ht="25.5" x14ac:dyDescent="0.2">
      <c r="A52" s="156" t="s">
        <v>131</v>
      </c>
      <c r="B52" s="18" t="s">
        <v>141</v>
      </c>
      <c r="C52" s="21" t="s">
        <v>155</v>
      </c>
      <c r="D52" s="19" t="s">
        <v>564</v>
      </c>
      <c r="E52" s="22" t="s">
        <v>133</v>
      </c>
      <c r="F52" s="159" t="s">
        <v>142</v>
      </c>
    </row>
    <row r="53" spans="1:7" ht="13.5" thickBot="1" x14ac:dyDescent="0.25">
      <c r="F53" s="22" t="s">
        <v>135</v>
      </c>
      <c r="G53" s="22" t="s">
        <v>143</v>
      </c>
    </row>
    <row r="54" spans="1:7" ht="13.5" thickBot="1" x14ac:dyDescent="0.25">
      <c r="A54" s="85" t="s">
        <v>137</v>
      </c>
      <c r="B54" s="141" t="s">
        <v>159</v>
      </c>
      <c r="C54" s="142" t="s">
        <v>631</v>
      </c>
      <c r="D54" s="143" t="s">
        <v>632</v>
      </c>
      <c r="E54" s="144" t="s">
        <v>633</v>
      </c>
      <c r="F54" s="144" t="s">
        <v>634</v>
      </c>
      <c r="G54" s="145" t="s">
        <v>160</v>
      </c>
    </row>
    <row r="56" spans="1:7" ht="13.5" thickBot="1" x14ac:dyDescent="0.25">
      <c r="A56" s="154" t="s">
        <v>144</v>
      </c>
    </row>
    <row r="57" spans="1:7" ht="27" thickTop="1" thickBot="1" x14ac:dyDescent="0.25">
      <c r="A57" s="18" t="str">
        <f>CBasicos!$A3</f>
        <v>BAS-15</v>
      </c>
      <c r="B57" s="18" t="str">
        <f>CBasicos!$B3</f>
        <v>Cuadrilla No 2 (Excavaciones y acarreos)</v>
      </c>
      <c r="C57" s="146">
        <v>0.22</v>
      </c>
      <c r="D57" s="19" t="str">
        <f>CBasicos!$C3</f>
        <v>Jor</v>
      </c>
      <c r="E57" s="22">
        <f xml:space="preserve"> CBasicos!$D3</f>
        <v>234.1</v>
      </c>
      <c r="F57" s="22">
        <f>ROUND((C57 * E57), 2)</f>
        <v>51.5</v>
      </c>
    </row>
    <row r="58" spans="1:7" ht="14.25" thickTop="1" thickBot="1" x14ac:dyDescent="0.25"/>
    <row r="59" spans="1:7" ht="13.5" thickBot="1" x14ac:dyDescent="0.25">
      <c r="B59" s="147" t="s">
        <v>145</v>
      </c>
      <c r="G59" s="148">
        <f>SUM(F57:F58)</f>
        <v>51.5</v>
      </c>
    </row>
    <row r="61" spans="1:7" ht="13.5" thickBot="1" x14ac:dyDescent="0.25"/>
    <row r="62" spans="1:7" ht="13.5" thickBot="1" x14ac:dyDescent="0.25">
      <c r="A62" s="18" t="s">
        <v>138</v>
      </c>
      <c r="B62" s="147" t="s">
        <v>163</v>
      </c>
      <c r="G62" s="149">
        <f>SUM(G56:G61)</f>
        <v>51.5</v>
      </c>
    </row>
    <row r="63" spans="1:7" ht="13.5" thickBot="1" x14ac:dyDescent="0.25">
      <c r="A63" s="150"/>
      <c r="B63" s="150"/>
      <c r="C63" s="136"/>
      <c r="D63" s="137"/>
      <c r="E63" s="138"/>
      <c r="F63" s="138"/>
      <c r="G63" s="138"/>
    </row>
    <row r="64" spans="1:7" ht="13.5" thickBot="1" x14ac:dyDescent="0.25">
      <c r="A64" s="18" t="s">
        <v>164</v>
      </c>
      <c r="B64" s="151"/>
    </row>
    <row r="65" spans="1:7" ht="13.5" thickBot="1" x14ac:dyDescent="0.25">
      <c r="A65" s="18" t="s">
        <v>165</v>
      </c>
      <c r="B65" s="151"/>
    </row>
    <row r="66" spans="1:7" ht="13.5" thickBot="1" x14ac:dyDescent="0.25">
      <c r="A66" s="18" t="s">
        <v>166</v>
      </c>
      <c r="B66" s="151"/>
    </row>
    <row r="67" spans="1:7" ht="13.5" thickBot="1" x14ac:dyDescent="0.25">
      <c r="A67" s="18" t="s">
        <v>167</v>
      </c>
      <c r="B67" s="152">
        <f>SUM(F57:F58)</f>
        <v>51.5</v>
      </c>
    </row>
    <row r="68" spans="1:7" ht="13.5" thickBot="1" x14ac:dyDescent="0.25">
      <c r="A68" s="18" t="s">
        <v>168</v>
      </c>
      <c r="B68" s="152">
        <f>SUM( G56:G61)</f>
        <v>51.5</v>
      </c>
    </row>
    <row r="69" spans="1:7" ht="13.5" thickBot="1" x14ac:dyDescent="0.25">
      <c r="A69" s="18" t="s">
        <v>139</v>
      </c>
      <c r="B69" s="151">
        <f>SUM( G56:G61) * 0.26</f>
        <v>13.39</v>
      </c>
      <c r="C69" s="21">
        <v>26</v>
      </c>
    </row>
    <row r="70" spans="1:7" ht="13.5" thickBot="1" x14ac:dyDescent="0.25">
      <c r="A70" s="18" t="s">
        <v>140</v>
      </c>
      <c r="B70" s="151">
        <f>SUM( G56:G61) + SUM( G56:G61) * 0.26</f>
        <v>64.89</v>
      </c>
    </row>
    <row r="75" spans="1:7" x14ac:dyDescent="0.2">
      <c r="A75" s="155"/>
    </row>
    <row r="76" spans="1:7" x14ac:dyDescent="0.2">
      <c r="A76" s="18" t="s">
        <v>548</v>
      </c>
      <c r="B76" s="18" t="s">
        <v>518</v>
      </c>
    </row>
    <row r="77" spans="1:7" ht="25.5" x14ac:dyDescent="0.2">
      <c r="A77" s="18" t="s">
        <v>549</v>
      </c>
      <c r="B77" s="18" t="s">
        <v>541</v>
      </c>
    </row>
    <row r="78" spans="1:7" ht="13.5" thickBot="1" x14ac:dyDescent="0.25">
      <c r="A78" s="150" t="s">
        <v>550</v>
      </c>
      <c r="B78" s="150" t="s">
        <v>520</v>
      </c>
      <c r="C78" s="136"/>
      <c r="D78" s="137"/>
      <c r="E78" s="138"/>
      <c r="F78" s="138"/>
      <c r="G78" s="138"/>
    </row>
    <row r="80" spans="1:7" ht="38.25" x14ac:dyDescent="0.2">
      <c r="A80" s="156" t="s">
        <v>131</v>
      </c>
      <c r="B80" s="18" t="s">
        <v>147</v>
      </c>
      <c r="C80" s="21" t="s">
        <v>155</v>
      </c>
      <c r="D80" s="19" t="s">
        <v>564</v>
      </c>
      <c r="E80" s="22" t="s">
        <v>133</v>
      </c>
      <c r="F80" s="159" t="s">
        <v>142</v>
      </c>
    </row>
    <row r="81" spans="1:7" ht="13.5" thickBot="1" x14ac:dyDescent="0.25">
      <c r="F81" s="22" t="s">
        <v>135</v>
      </c>
      <c r="G81" s="22" t="s">
        <v>148</v>
      </c>
    </row>
    <row r="82" spans="1:7" ht="13.5" thickBot="1" x14ac:dyDescent="0.25">
      <c r="A82" s="85" t="s">
        <v>137</v>
      </c>
      <c r="B82" s="141" t="s">
        <v>159</v>
      </c>
      <c r="C82" s="142" t="s">
        <v>631</v>
      </c>
      <c r="D82" s="143" t="s">
        <v>632</v>
      </c>
      <c r="E82" s="144" t="s">
        <v>633</v>
      </c>
      <c r="F82" s="144" t="s">
        <v>634</v>
      </c>
      <c r="G82" s="145" t="s">
        <v>160</v>
      </c>
    </row>
    <row r="84" spans="1:7" ht="13.5" thickBot="1" x14ac:dyDescent="0.25">
      <c r="A84" s="154" t="s">
        <v>161</v>
      </c>
    </row>
    <row r="85" spans="1:7" ht="14.25" thickTop="1" thickBot="1" x14ac:dyDescent="0.25">
      <c r="A85" s="158" t="str">
        <f>OdeMano!$A2</f>
        <v>OBRAM-05</v>
      </c>
      <c r="B85" s="18" t="str">
        <f>OdeMano!$B2</f>
        <v>AYUDANTE GENERAL</v>
      </c>
      <c r="C85" s="146">
        <v>0.01</v>
      </c>
      <c r="D85" s="19" t="str">
        <f>OdeMano!$C2</f>
        <v>JOR</v>
      </c>
      <c r="E85" s="22">
        <f xml:space="preserve"> OdeMano!$D2* (1+Ident!$B5/100) * FacInd!$E93</f>
        <v>105.17827792850964</v>
      </c>
      <c r="F85" s="22">
        <f>ROUND((C85 * E85), 2)</f>
        <v>1.05</v>
      </c>
    </row>
    <row r="86" spans="1:7" ht="14.25" thickTop="1" thickBot="1" x14ac:dyDescent="0.25">
      <c r="A86" s="158" t="str">
        <f>OdeMano!$A114</f>
        <v>OBRAM-565</v>
      </c>
      <c r="B86" s="18" t="str">
        <f>OdeMano!$B114</f>
        <v>CABO DE OFICIOS</v>
      </c>
      <c r="C86" s="146">
        <v>0.09</v>
      </c>
      <c r="D86" s="19" t="str">
        <f>OdeMano!$C114</f>
        <v>JOR</v>
      </c>
      <c r="E86" s="22">
        <f xml:space="preserve"> OdeMano!$D114* (1+Ident!$B5/100) * FacInd!$E93</f>
        <v>169.64623488809556</v>
      </c>
      <c r="F86" s="22">
        <f>ROUND((C86 * E86), 2)</f>
        <v>15.27</v>
      </c>
    </row>
    <row r="87" spans="1:7" ht="14.25" thickTop="1" thickBot="1" x14ac:dyDescent="0.25"/>
    <row r="88" spans="1:7" ht="13.5" thickBot="1" x14ac:dyDescent="0.25">
      <c r="B88" s="147" t="s">
        <v>162</v>
      </c>
      <c r="G88" s="148">
        <f>SUM(F85:F87)</f>
        <v>16.32</v>
      </c>
    </row>
    <row r="90" spans="1:7" ht="13.5" thickBot="1" x14ac:dyDescent="0.25">
      <c r="A90" s="154" t="s">
        <v>175</v>
      </c>
    </row>
    <row r="91" spans="1:7" ht="39.75" thickTop="1" thickBot="1" x14ac:dyDescent="0.25">
      <c r="A91" s="158" t="str">
        <f>Maquinaria!$A72</f>
        <v>EQUI-355</v>
      </c>
      <c r="B91" s="18" t="str">
        <f>Maquinaria!$B72</f>
        <v>RETROEXCAVADORA JUMBO Y-90 CAPACIDAD DE 847 A 1600 LITROS MOTOR DIESEL DE 110 H.P.</v>
      </c>
      <c r="C91" s="146">
        <v>0.08</v>
      </c>
      <c r="D91" s="19" t="str">
        <f>Maquinaria!$C72</f>
        <v>Hora</v>
      </c>
      <c r="E91" s="22">
        <f xml:space="preserve"> Maquinaria!$D72</f>
        <v>221</v>
      </c>
      <c r="F91" s="22">
        <f>ROUND((C91 * E91), 2)</f>
        <v>17.68</v>
      </c>
    </row>
    <row r="92" spans="1:7" ht="14.25" thickTop="1" thickBot="1" x14ac:dyDescent="0.25"/>
    <row r="93" spans="1:7" ht="13.5" thickBot="1" x14ac:dyDescent="0.25">
      <c r="B93" s="147" t="s">
        <v>176</v>
      </c>
      <c r="G93" s="148">
        <f>SUM(F91:F92)</f>
        <v>17.68</v>
      </c>
    </row>
    <row r="95" spans="1:7" ht="13.5" thickBot="1" x14ac:dyDescent="0.25"/>
    <row r="96" spans="1:7" ht="13.5" thickBot="1" x14ac:dyDescent="0.25">
      <c r="A96" s="18" t="s">
        <v>138</v>
      </c>
      <c r="B96" s="147" t="s">
        <v>163</v>
      </c>
      <c r="G96" s="149">
        <f>SUM(G84:G95)</f>
        <v>34</v>
      </c>
    </row>
    <row r="97" spans="1:7" ht="13.5" thickBot="1" x14ac:dyDescent="0.25">
      <c r="A97" s="150"/>
      <c r="B97" s="150"/>
      <c r="C97" s="136"/>
      <c r="D97" s="137"/>
      <c r="E97" s="138"/>
      <c r="F97" s="138"/>
      <c r="G97" s="138"/>
    </row>
    <row r="98" spans="1:7" ht="13.5" thickBot="1" x14ac:dyDescent="0.25">
      <c r="A98" s="18" t="s">
        <v>164</v>
      </c>
      <c r="B98" s="152">
        <f>SUM(F85:F87)</f>
        <v>16.32</v>
      </c>
    </row>
    <row r="99" spans="1:7" ht="13.5" thickBot="1" x14ac:dyDescent="0.25">
      <c r="A99" s="18" t="s">
        <v>165</v>
      </c>
      <c r="B99" s="151"/>
    </row>
    <row r="100" spans="1:7" ht="13.5" thickBot="1" x14ac:dyDescent="0.25">
      <c r="A100" s="18" t="s">
        <v>166</v>
      </c>
      <c r="B100" s="152">
        <f>SUM(F91:F92)</f>
        <v>17.68</v>
      </c>
    </row>
    <row r="101" spans="1:7" ht="13.5" thickBot="1" x14ac:dyDescent="0.25">
      <c r="A101" s="18" t="s">
        <v>167</v>
      </c>
      <c r="B101" s="151"/>
    </row>
    <row r="102" spans="1:7" ht="13.5" thickBot="1" x14ac:dyDescent="0.25">
      <c r="A102" s="18" t="s">
        <v>168</v>
      </c>
      <c r="B102" s="152">
        <f>SUM( G84:G95)</f>
        <v>34</v>
      </c>
    </row>
    <row r="103" spans="1:7" ht="13.5" thickBot="1" x14ac:dyDescent="0.25">
      <c r="A103" s="18" t="s">
        <v>139</v>
      </c>
      <c r="B103" s="151">
        <f>SUM( G84:G95) * 0.26</f>
        <v>8.84</v>
      </c>
      <c r="C103" s="21">
        <v>26</v>
      </c>
    </row>
    <row r="104" spans="1:7" ht="13.5" thickBot="1" x14ac:dyDescent="0.25">
      <c r="A104" s="18" t="s">
        <v>140</v>
      </c>
      <c r="B104" s="151">
        <f>SUM( G84:G95) + SUM( G84:G95) * 0.26</f>
        <v>42.84</v>
      </c>
    </row>
    <row r="105" spans="1:7" x14ac:dyDescent="0.2">
      <c r="F105" s="129"/>
    </row>
    <row r="110" spans="1:7" x14ac:dyDescent="0.2">
      <c r="A110" s="155"/>
    </row>
    <row r="111" spans="1:7" x14ac:dyDescent="0.2">
      <c r="A111" s="18" t="s">
        <v>548</v>
      </c>
      <c r="B111" s="18" t="s">
        <v>518</v>
      </c>
    </row>
    <row r="112" spans="1:7" ht="25.5" x14ac:dyDescent="0.2">
      <c r="A112" s="18" t="s">
        <v>549</v>
      </c>
      <c r="B112" s="18" t="s">
        <v>541</v>
      </c>
    </row>
    <row r="113" spans="1:7" ht="13.5" thickBot="1" x14ac:dyDescent="0.25">
      <c r="A113" s="150" t="s">
        <v>550</v>
      </c>
      <c r="B113" s="150" t="s">
        <v>520</v>
      </c>
      <c r="C113" s="136"/>
      <c r="D113" s="137"/>
      <c r="E113" s="138"/>
      <c r="F113" s="138"/>
      <c r="G113" s="138"/>
    </row>
    <row r="115" spans="1:7" ht="38.25" x14ac:dyDescent="0.2">
      <c r="A115" s="156" t="s">
        <v>131</v>
      </c>
      <c r="B115" s="18" t="s">
        <v>149</v>
      </c>
      <c r="C115" s="21" t="s">
        <v>155</v>
      </c>
      <c r="D115" s="19" t="s">
        <v>150</v>
      </c>
      <c r="E115" s="22" t="s">
        <v>133</v>
      </c>
      <c r="F115" s="159" t="s">
        <v>151</v>
      </c>
    </row>
    <row r="116" spans="1:7" ht="13.5" thickBot="1" x14ac:dyDescent="0.25">
      <c r="F116" s="22" t="s">
        <v>135</v>
      </c>
      <c r="G116" s="22" t="s">
        <v>152</v>
      </c>
    </row>
    <row r="117" spans="1:7" ht="13.5" thickBot="1" x14ac:dyDescent="0.25">
      <c r="A117" s="85" t="s">
        <v>137</v>
      </c>
      <c r="B117" s="141" t="s">
        <v>159</v>
      </c>
      <c r="C117" s="142" t="s">
        <v>631</v>
      </c>
      <c r="D117" s="143" t="s">
        <v>632</v>
      </c>
      <c r="E117" s="144" t="s">
        <v>633</v>
      </c>
      <c r="F117" s="144" t="s">
        <v>634</v>
      </c>
      <c r="G117" s="145" t="s">
        <v>160</v>
      </c>
    </row>
    <row r="119" spans="1:7" ht="13.5" thickBot="1" x14ac:dyDescent="0.25">
      <c r="A119" s="154" t="s">
        <v>161</v>
      </c>
    </row>
    <row r="120" spans="1:7" ht="14.25" thickTop="1" thickBot="1" x14ac:dyDescent="0.25">
      <c r="A120" s="158" t="str">
        <f>OdeMano!$A2</f>
        <v>OBRAM-05</v>
      </c>
      <c r="B120" s="18" t="str">
        <f>OdeMano!$B2</f>
        <v>AYUDANTE GENERAL</v>
      </c>
      <c r="C120" s="146">
        <v>0.15</v>
      </c>
      <c r="D120" s="19" t="str">
        <f>OdeMano!$C2</f>
        <v>JOR</v>
      </c>
      <c r="E120" s="22">
        <f xml:space="preserve"> OdeMano!$D2* (1+Ident!$B5/100) * FacInd!$E93</f>
        <v>105.17827792850964</v>
      </c>
      <c r="F120" s="22">
        <f>ROUND((C120 * E120), 2)</f>
        <v>15.78</v>
      </c>
    </row>
    <row r="121" spans="1:7" ht="14.25" thickTop="1" thickBot="1" x14ac:dyDescent="0.25">
      <c r="A121" s="158" t="str">
        <f>OdeMano!$A4</f>
        <v>OBRAM-15</v>
      </c>
      <c r="B121" s="18" t="str">
        <f>OdeMano!$B4</f>
        <v>PEON DE ALBAÑILERIA</v>
      </c>
      <c r="C121" s="146">
        <v>0.15</v>
      </c>
      <c r="D121" s="19" t="str">
        <f>OdeMano!$C4</f>
        <v>JOR</v>
      </c>
      <c r="E121" s="22">
        <f xml:space="preserve"> OdeMano!$D4* (1+Ident!$B5/100) * FacInd!$E93</f>
        <v>105.17827792850964</v>
      </c>
      <c r="F121" s="22">
        <f>ROUND((C121 * E121), 2)</f>
        <v>15.78</v>
      </c>
    </row>
    <row r="122" spans="1:7" ht="14.25" thickTop="1" thickBot="1" x14ac:dyDescent="0.25">
      <c r="A122" s="158" t="str">
        <f>OdeMano!$A16</f>
        <v>OBRAM-75</v>
      </c>
      <c r="B122" s="18" t="str">
        <f>OdeMano!$B16</f>
        <v>AYUDANTE DE OPERADOR</v>
      </c>
      <c r="C122" s="146">
        <v>0.15</v>
      </c>
      <c r="D122" s="19" t="str">
        <f>OdeMano!$C16</f>
        <v>JOR</v>
      </c>
      <c r="E122" s="22">
        <f xml:space="preserve"> OdeMano!$D16* (1+Ident!$B5/100) * FacInd!$E93</f>
        <v>111.95935191981424</v>
      </c>
      <c r="F122" s="22">
        <f>ROUND((C122 * E122), 2)</f>
        <v>16.79</v>
      </c>
    </row>
    <row r="123" spans="1:7" ht="14.25" thickTop="1" thickBot="1" x14ac:dyDescent="0.25">
      <c r="A123" s="158" t="str">
        <f>OdeMano!$A114</f>
        <v>OBRAM-565</v>
      </c>
      <c r="B123" s="18" t="str">
        <f>OdeMano!$B114</f>
        <v>CABO DE OFICIOS</v>
      </c>
      <c r="C123" s="146">
        <v>0.09</v>
      </c>
      <c r="D123" s="19" t="str">
        <f>OdeMano!$C114</f>
        <v>JOR</v>
      </c>
      <c r="E123" s="22">
        <f xml:space="preserve"> OdeMano!$D114* (1+Ident!$B5/100) * FacInd!$E93</f>
        <v>169.64623488809556</v>
      </c>
      <c r="F123" s="22">
        <f>ROUND((C123 * E123), 2)</f>
        <v>15.27</v>
      </c>
    </row>
    <row r="124" spans="1:7" ht="14.25" thickTop="1" thickBot="1" x14ac:dyDescent="0.25"/>
    <row r="125" spans="1:7" ht="13.5" thickBot="1" x14ac:dyDescent="0.25">
      <c r="B125" s="147" t="s">
        <v>162</v>
      </c>
      <c r="G125" s="148">
        <f>SUM(F120:F124)</f>
        <v>63.61999999999999</v>
      </c>
    </row>
    <row r="127" spans="1:7" ht="13.5" thickBot="1" x14ac:dyDescent="0.25">
      <c r="A127" s="154" t="s">
        <v>173</v>
      </c>
    </row>
    <row r="128" spans="1:7" ht="27" thickTop="1" thickBot="1" x14ac:dyDescent="0.25">
      <c r="A128" s="158" t="str">
        <f>Material!$A58</f>
        <v>MAT-285</v>
      </c>
      <c r="B128" s="18" t="str">
        <f>Material!$B58</f>
        <v>MADERA DE PINO DE 3A. EN DUELA DE 1"x4"</v>
      </c>
      <c r="C128" s="146">
        <v>15</v>
      </c>
      <c r="D128" s="19" t="str">
        <f>Material!$C58</f>
        <v>PT</v>
      </c>
      <c r="E128" s="22">
        <f xml:space="preserve"> Material!$D58</f>
        <v>7.11</v>
      </c>
      <c r="F128" s="22">
        <f>ROUND((C128 * E128), 2)</f>
        <v>106.65</v>
      </c>
    </row>
    <row r="129" spans="1:7" ht="27" thickTop="1" thickBot="1" x14ac:dyDescent="0.25">
      <c r="A129" s="158" t="str">
        <f>Material!$A73</f>
        <v>MAT-360</v>
      </c>
      <c r="B129" s="18" t="str">
        <f>Material!$B73</f>
        <v>TUBERIA DE ASBESTO CEMENTO DE 1MTO DE DIAMETRO CED A-5</v>
      </c>
      <c r="C129" s="146">
        <v>1.03</v>
      </c>
      <c r="D129" s="19" t="str">
        <f>Material!$C73</f>
        <v>ML</v>
      </c>
      <c r="E129" s="22">
        <f xml:space="preserve"> Material!$D73</f>
        <v>1350</v>
      </c>
      <c r="F129" s="22">
        <f>ROUND((C129 * E129), 2)</f>
        <v>1390.5</v>
      </c>
    </row>
    <row r="130" spans="1:7" ht="14.25" thickTop="1" thickBot="1" x14ac:dyDescent="0.25"/>
    <row r="131" spans="1:7" ht="13.5" thickBot="1" x14ac:dyDescent="0.25">
      <c r="B131" s="147" t="s">
        <v>174</v>
      </c>
      <c r="G131" s="148">
        <f>SUM(F128:F130)</f>
        <v>1497.15</v>
      </c>
    </row>
    <row r="133" spans="1:7" ht="13.5" thickBot="1" x14ac:dyDescent="0.25">
      <c r="A133" s="154" t="s">
        <v>175</v>
      </c>
    </row>
    <row r="134" spans="1:7" ht="52.5" thickTop="1" thickBot="1" x14ac:dyDescent="0.25">
      <c r="A134" s="158" t="str">
        <f>Maquinaria!$A19</f>
        <v>EQUI-90</v>
      </c>
      <c r="B134" s="18" t="str">
        <f>Maquinaria!$B19</f>
        <v>BOMBA AUTOCEBANTE MODELO 18M MOTOR K-91 8 H.P. 3" CON ACCESORIOS COMPLETOS, INCLUYE OPERACION</v>
      </c>
      <c r="C134" s="146">
        <v>1.73</v>
      </c>
      <c r="D134" s="19" t="str">
        <f>Maquinaria!$C19</f>
        <v>Hora</v>
      </c>
      <c r="E134" s="22">
        <f xml:space="preserve"> Maquinaria!$D19</f>
        <v>24.28</v>
      </c>
      <c r="F134" s="22">
        <f>ROUND((C134 * E134), 2)</f>
        <v>42</v>
      </c>
    </row>
    <row r="135" spans="1:7" ht="14.25" thickTop="1" thickBot="1" x14ac:dyDescent="0.25"/>
    <row r="136" spans="1:7" ht="13.5" thickBot="1" x14ac:dyDescent="0.25">
      <c r="B136" s="147" t="s">
        <v>176</v>
      </c>
      <c r="G136" s="148">
        <f>SUM(F134:F135)</f>
        <v>42</v>
      </c>
    </row>
    <row r="138" spans="1:7" ht="13.5" thickBot="1" x14ac:dyDescent="0.25"/>
    <row r="139" spans="1:7" ht="13.5" thickBot="1" x14ac:dyDescent="0.25">
      <c r="A139" s="18" t="s">
        <v>138</v>
      </c>
      <c r="B139" s="147" t="s">
        <v>163</v>
      </c>
      <c r="G139" s="149">
        <f>SUM(G119:G138)</f>
        <v>1602.77</v>
      </c>
    </row>
    <row r="140" spans="1:7" ht="13.5" thickBot="1" x14ac:dyDescent="0.25">
      <c r="A140" s="150"/>
      <c r="B140" s="150"/>
      <c r="C140" s="136"/>
      <c r="D140" s="137"/>
      <c r="E140" s="138"/>
      <c r="F140" s="138"/>
      <c r="G140" s="138"/>
    </row>
    <row r="141" spans="1:7" ht="13.5" thickBot="1" x14ac:dyDescent="0.25">
      <c r="A141" s="18" t="s">
        <v>164</v>
      </c>
      <c r="B141" s="152">
        <f>SUM(F120:F124)</f>
        <v>63.61999999999999</v>
      </c>
    </row>
    <row r="142" spans="1:7" ht="13.5" thickBot="1" x14ac:dyDescent="0.25">
      <c r="A142" s="18" t="s">
        <v>165</v>
      </c>
      <c r="B142" s="152">
        <f>SUM(F128:F130)</f>
        <v>1497.15</v>
      </c>
    </row>
    <row r="143" spans="1:7" ht="13.5" thickBot="1" x14ac:dyDescent="0.25">
      <c r="A143" s="18" t="s">
        <v>166</v>
      </c>
      <c r="B143" s="152">
        <f>SUM(F134:F135)</f>
        <v>42</v>
      </c>
    </row>
    <row r="144" spans="1:7" ht="13.5" thickBot="1" x14ac:dyDescent="0.25">
      <c r="A144" s="18" t="s">
        <v>167</v>
      </c>
      <c r="B144" s="151"/>
    </row>
    <row r="145" spans="1:7" ht="13.5" thickBot="1" x14ac:dyDescent="0.25">
      <c r="A145" s="18" t="s">
        <v>168</v>
      </c>
      <c r="B145" s="152">
        <f>SUM( G119:G138)</f>
        <v>1602.77</v>
      </c>
    </row>
    <row r="146" spans="1:7" ht="13.5" thickBot="1" x14ac:dyDescent="0.25">
      <c r="A146" s="18" t="s">
        <v>139</v>
      </c>
      <c r="B146" s="151">
        <f>SUM( G119:G138) * 0.26</f>
        <v>416.72020000000003</v>
      </c>
      <c r="C146" s="21">
        <v>26</v>
      </c>
    </row>
    <row r="147" spans="1:7" ht="13.5" thickBot="1" x14ac:dyDescent="0.25">
      <c r="A147" s="18" t="s">
        <v>140</v>
      </c>
      <c r="B147" s="151">
        <f>SUM( G119:G138) + SUM( G119:G138) * 0.26</f>
        <v>2019.4902</v>
      </c>
    </row>
    <row r="148" spans="1:7" x14ac:dyDescent="0.2">
      <c r="F148" s="129"/>
    </row>
    <row r="153" spans="1:7" x14ac:dyDescent="0.2">
      <c r="A153" s="155"/>
    </row>
    <row r="154" spans="1:7" x14ac:dyDescent="0.2">
      <c r="A154" s="18" t="s">
        <v>548</v>
      </c>
      <c r="B154" s="18" t="s">
        <v>518</v>
      </c>
    </row>
    <row r="155" spans="1:7" ht="25.5" x14ac:dyDescent="0.2">
      <c r="A155" s="18" t="s">
        <v>549</v>
      </c>
      <c r="B155" s="18" t="s">
        <v>541</v>
      </c>
    </row>
    <row r="156" spans="1:7" ht="13.5" thickBot="1" x14ac:dyDescent="0.25">
      <c r="A156" s="150" t="s">
        <v>550</v>
      </c>
      <c r="B156" s="150" t="s">
        <v>520</v>
      </c>
      <c r="C156" s="136"/>
      <c r="D156" s="137"/>
      <c r="E156" s="138"/>
      <c r="F156" s="138"/>
      <c r="G156" s="138"/>
    </row>
    <row r="158" spans="1:7" ht="51" x14ac:dyDescent="0.2">
      <c r="A158" s="156" t="s">
        <v>131</v>
      </c>
      <c r="B158" s="18" t="s">
        <v>49</v>
      </c>
      <c r="C158" s="21" t="s">
        <v>155</v>
      </c>
      <c r="D158" s="19" t="s">
        <v>621</v>
      </c>
      <c r="E158" s="22" t="s">
        <v>133</v>
      </c>
      <c r="F158" s="159" t="s">
        <v>50</v>
      </c>
    </row>
    <row r="159" spans="1:7" ht="13.5" thickBot="1" x14ac:dyDescent="0.25">
      <c r="F159" s="22" t="s">
        <v>135</v>
      </c>
      <c r="G159" s="22" t="s">
        <v>51</v>
      </c>
    </row>
    <row r="160" spans="1:7" ht="13.5" thickBot="1" x14ac:dyDescent="0.25">
      <c r="A160" s="85" t="s">
        <v>137</v>
      </c>
      <c r="B160" s="141" t="s">
        <v>159</v>
      </c>
      <c r="C160" s="142" t="s">
        <v>631</v>
      </c>
      <c r="D160" s="143" t="s">
        <v>632</v>
      </c>
      <c r="E160" s="144" t="s">
        <v>633</v>
      </c>
      <c r="F160" s="144" t="s">
        <v>634</v>
      </c>
      <c r="G160" s="145" t="s">
        <v>160</v>
      </c>
    </row>
    <row r="162" spans="1:7" ht="13.5" thickBot="1" x14ac:dyDescent="0.25">
      <c r="A162" s="154" t="s">
        <v>161</v>
      </c>
    </row>
    <row r="163" spans="1:7" ht="14.25" thickTop="1" thickBot="1" x14ac:dyDescent="0.25">
      <c r="A163" s="158" t="str">
        <f>OdeMano!$A2</f>
        <v>OBRAM-05</v>
      </c>
      <c r="B163" s="18" t="str">
        <f>OdeMano!$B2</f>
        <v>AYUDANTE GENERAL</v>
      </c>
      <c r="C163" s="146">
        <v>0.09</v>
      </c>
      <c r="D163" s="19" t="str">
        <f>OdeMano!$C2</f>
        <v>JOR</v>
      </c>
      <c r="E163" s="22">
        <f xml:space="preserve"> OdeMano!$D2* (1+Ident!$B5/100) * FacInd!$E93</f>
        <v>105.17827792850964</v>
      </c>
      <c r="F163" s="22">
        <f>ROUND((C163 * E163), 2)</f>
        <v>9.4700000000000006</v>
      </c>
    </row>
    <row r="164" spans="1:7" ht="14.25" thickTop="1" thickBot="1" x14ac:dyDescent="0.25">
      <c r="A164" s="158" t="str">
        <f>OdeMano!$A4</f>
        <v>OBRAM-15</v>
      </c>
      <c r="B164" s="18" t="str">
        <f>OdeMano!$B4</f>
        <v>PEON DE ALBAÑILERIA</v>
      </c>
      <c r="C164" s="146">
        <v>0.09</v>
      </c>
      <c r="D164" s="19" t="str">
        <f>OdeMano!$C4</f>
        <v>JOR</v>
      </c>
      <c r="E164" s="22">
        <f xml:space="preserve"> OdeMano!$D4* (1+Ident!$B5/100) * FacInd!$E93</f>
        <v>105.17827792850964</v>
      </c>
      <c r="F164" s="22">
        <f>ROUND((C164 * E164), 2)</f>
        <v>9.4700000000000006</v>
      </c>
    </row>
    <row r="165" spans="1:7" ht="14.25" thickTop="1" thickBot="1" x14ac:dyDescent="0.25">
      <c r="A165" s="158" t="str">
        <f>OdeMano!$A36</f>
        <v>OBRAM-175</v>
      </c>
      <c r="B165" s="18" t="str">
        <f>OdeMano!$B36</f>
        <v>OFICIAL ALBAÑIL</v>
      </c>
      <c r="C165" s="146">
        <v>0.09</v>
      </c>
      <c r="D165" s="19" t="str">
        <f>OdeMano!$C36</f>
        <v>JOR</v>
      </c>
      <c r="E165" s="22">
        <f xml:space="preserve"> OdeMano!$D36* (1+Ident!$B5/100) * FacInd!$E93</f>
        <v>169.64623488809556</v>
      </c>
      <c r="F165" s="22">
        <f>ROUND((C165 * E165), 2)</f>
        <v>15.27</v>
      </c>
    </row>
    <row r="166" spans="1:7" ht="14.25" thickTop="1" thickBot="1" x14ac:dyDescent="0.25">
      <c r="A166" s="158" t="str">
        <f>OdeMano!$A114</f>
        <v>OBRAM-565</v>
      </c>
      <c r="B166" s="18" t="str">
        <f>OdeMano!$B114</f>
        <v>CABO DE OFICIOS</v>
      </c>
      <c r="C166" s="146">
        <v>0.09</v>
      </c>
      <c r="D166" s="19" t="str">
        <f>OdeMano!$C114</f>
        <v>JOR</v>
      </c>
      <c r="E166" s="22">
        <f xml:space="preserve"> OdeMano!$D114* (1+Ident!$B5/100) * FacInd!$E93</f>
        <v>169.64623488809556</v>
      </c>
      <c r="F166" s="22">
        <f>ROUND((C166 * E166), 2)</f>
        <v>15.27</v>
      </c>
    </row>
    <row r="167" spans="1:7" ht="14.25" thickTop="1" thickBot="1" x14ac:dyDescent="0.25"/>
    <row r="168" spans="1:7" ht="13.5" thickBot="1" x14ac:dyDescent="0.25">
      <c r="B168" s="147" t="s">
        <v>162</v>
      </c>
      <c r="G168" s="148">
        <f>SUM(F163:F167)</f>
        <v>49.480000000000004</v>
      </c>
    </row>
    <row r="170" spans="1:7" ht="13.5" thickBot="1" x14ac:dyDescent="0.25">
      <c r="A170" s="154" t="s">
        <v>173</v>
      </c>
    </row>
    <row r="171" spans="1:7" ht="27" thickTop="1" thickBot="1" x14ac:dyDescent="0.25">
      <c r="A171" s="158" t="str">
        <f>Material!$A85</f>
        <v>MAT-420</v>
      </c>
      <c r="B171" s="18" t="str">
        <f>Material!$B85</f>
        <v>TABIQUE COMUN DE BARRO ROJO RECOCIDO DE 7x 14x28 CM.</v>
      </c>
      <c r="C171" s="146">
        <v>5.3999999999999999E-2</v>
      </c>
      <c r="D171" s="19" t="str">
        <f>Material!$C85</f>
        <v>MIL</v>
      </c>
      <c r="E171" s="22">
        <f xml:space="preserve"> Material!$D85</f>
        <v>921.73</v>
      </c>
      <c r="F171" s="22">
        <f>ROUND((C171 * E171), 2)</f>
        <v>49.77</v>
      </c>
    </row>
    <row r="172" spans="1:7" ht="14.25" thickTop="1" thickBot="1" x14ac:dyDescent="0.25"/>
    <row r="173" spans="1:7" ht="13.5" thickBot="1" x14ac:dyDescent="0.25">
      <c r="B173" s="147" t="s">
        <v>174</v>
      </c>
      <c r="G173" s="148">
        <f>SUM(F171:F172)</f>
        <v>49.77</v>
      </c>
    </row>
    <row r="175" spans="1:7" ht="13.5" thickBot="1" x14ac:dyDescent="0.25">
      <c r="A175" s="154" t="s">
        <v>144</v>
      </c>
    </row>
    <row r="176" spans="1:7" ht="27" thickTop="1" thickBot="1" x14ac:dyDescent="0.25">
      <c r="A176" s="18" t="str">
        <f>CBasicos!$A13</f>
        <v>BAS-65</v>
      </c>
      <c r="B176" s="18" t="str">
        <f>CBasicos!$B13</f>
        <v>Mortro cemento arena 1:5 incluye materiales y elaboracion</v>
      </c>
      <c r="C176" s="146">
        <v>0.03</v>
      </c>
      <c r="D176" s="19" t="str">
        <f>CBasicos!$C13</f>
        <v>M3</v>
      </c>
      <c r="E176" s="22">
        <f xml:space="preserve"> CBasicos!$D13</f>
        <v>588.29000000000008</v>
      </c>
      <c r="F176" s="22">
        <f>ROUND((C176 * E176), 2)</f>
        <v>17.649999999999999</v>
      </c>
    </row>
    <row r="177" spans="1:7" ht="14.25" thickTop="1" thickBot="1" x14ac:dyDescent="0.25"/>
    <row r="178" spans="1:7" ht="13.5" thickBot="1" x14ac:dyDescent="0.25">
      <c r="B178" s="147" t="s">
        <v>145</v>
      </c>
      <c r="G178" s="148">
        <f>SUM(F176:F177)</f>
        <v>17.649999999999999</v>
      </c>
    </row>
    <row r="180" spans="1:7" ht="13.5" thickBot="1" x14ac:dyDescent="0.25"/>
    <row r="181" spans="1:7" ht="13.5" thickBot="1" x14ac:dyDescent="0.25">
      <c r="A181" s="18" t="s">
        <v>138</v>
      </c>
      <c r="B181" s="147" t="s">
        <v>163</v>
      </c>
      <c r="G181" s="149">
        <f>SUM(G162:G180)</f>
        <v>116.9</v>
      </c>
    </row>
    <row r="182" spans="1:7" ht="13.5" thickBot="1" x14ac:dyDescent="0.25">
      <c r="A182" s="150"/>
      <c r="B182" s="150"/>
      <c r="C182" s="136"/>
      <c r="D182" s="137"/>
      <c r="E182" s="138"/>
      <c r="F182" s="138"/>
      <c r="G182" s="138"/>
    </row>
    <row r="183" spans="1:7" ht="13.5" thickBot="1" x14ac:dyDescent="0.25">
      <c r="A183" s="18" t="s">
        <v>164</v>
      </c>
      <c r="B183" s="152">
        <f>SUM(F163:F167)</f>
        <v>49.480000000000004</v>
      </c>
    </row>
    <row r="184" spans="1:7" ht="13.5" thickBot="1" x14ac:dyDescent="0.25">
      <c r="A184" s="18" t="s">
        <v>165</v>
      </c>
      <c r="B184" s="152">
        <f>SUM(F171:F172)</f>
        <v>49.77</v>
      </c>
    </row>
    <row r="185" spans="1:7" ht="13.5" thickBot="1" x14ac:dyDescent="0.25">
      <c r="A185" s="18" t="s">
        <v>166</v>
      </c>
      <c r="B185" s="151"/>
    </row>
    <row r="186" spans="1:7" ht="13.5" thickBot="1" x14ac:dyDescent="0.25">
      <c r="A186" s="18" t="s">
        <v>167</v>
      </c>
      <c r="B186" s="152">
        <f>SUM(F176:F177)</f>
        <v>17.649999999999999</v>
      </c>
    </row>
    <row r="187" spans="1:7" ht="13.5" thickBot="1" x14ac:dyDescent="0.25">
      <c r="A187" s="18" t="s">
        <v>168</v>
      </c>
      <c r="B187" s="152">
        <f>SUM( G162:G180)</f>
        <v>116.9</v>
      </c>
    </row>
    <row r="188" spans="1:7" ht="13.5" thickBot="1" x14ac:dyDescent="0.25">
      <c r="A188" s="18" t="s">
        <v>139</v>
      </c>
      <c r="B188" s="151">
        <f>SUM( G162:G180) * 0.26</f>
        <v>30.394000000000002</v>
      </c>
      <c r="C188" s="21">
        <v>26</v>
      </c>
    </row>
    <row r="189" spans="1:7" ht="13.5" thickBot="1" x14ac:dyDescent="0.25">
      <c r="A189" s="18" t="s">
        <v>140</v>
      </c>
      <c r="B189" s="151">
        <f>SUM( G162:G180) + SUM( G162:G180) * 0.26</f>
        <v>147.29400000000001</v>
      </c>
    </row>
    <row r="190" spans="1:7" x14ac:dyDescent="0.2">
      <c r="F190" s="129"/>
    </row>
    <row r="195" spans="1:7" x14ac:dyDescent="0.2">
      <c r="A195" s="155"/>
    </row>
    <row r="196" spans="1:7" x14ac:dyDescent="0.2">
      <c r="A196" s="18" t="s">
        <v>548</v>
      </c>
      <c r="B196" s="18" t="s">
        <v>518</v>
      </c>
    </row>
    <row r="197" spans="1:7" ht="25.5" x14ac:dyDescent="0.2">
      <c r="A197" s="18" t="s">
        <v>549</v>
      </c>
      <c r="B197" s="18" t="s">
        <v>541</v>
      </c>
    </row>
    <row r="198" spans="1:7" ht="13.5" thickBot="1" x14ac:dyDescent="0.25">
      <c r="A198" s="150" t="s">
        <v>550</v>
      </c>
      <c r="B198" s="150" t="s">
        <v>520</v>
      </c>
      <c r="C198" s="136"/>
      <c r="D198" s="137"/>
      <c r="E198" s="138"/>
      <c r="F198" s="138"/>
      <c r="G198" s="138"/>
    </row>
    <row r="200" spans="1:7" ht="51" x14ac:dyDescent="0.2">
      <c r="A200" s="156" t="s">
        <v>131</v>
      </c>
      <c r="B200" s="18" t="s">
        <v>52</v>
      </c>
      <c r="C200" s="21" t="s">
        <v>155</v>
      </c>
      <c r="D200" s="19" t="s">
        <v>621</v>
      </c>
      <c r="E200" s="22" t="s">
        <v>133</v>
      </c>
      <c r="F200" s="159" t="s">
        <v>50</v>
      </c>
    </row>
    <row r="201" spans="1:7" ht="13.5" thickBot="1" x14ac:dyDescent="0.25">
      <c r="F201" s="22" t="s">
        <v>135</v>
      </c>
      <c r="G201" s="22" t="s">
        <v>53</v>
      </c>
    </row>
    <row r="202" spans="1:7" ht="13.5" thickBot="1" x14ac:dyDescent="0.25">
      <c r="A202" s="85" t="s">
        <v>137</v>
      </c>
      <c r="B202" s="141" t="s">
        <v>159</v>
      </c>
      <c r="C202" s="142" t="s">
        <v>631</v>
      </c>
      <c r="D202" s="143" t="s">
        <v>632</v>
      </c>
      <c r="E202" s="144" t="s">
        <v>633</v>
      </c>
      <c r="F202" s="144" t="s">
        <v>634</v>
      </c>
      <c r="G202" s="145" t="s">
        <v>160</v>
      </c>
    </row>
    <row r="204" spans="1:7" ht="13.5" thickBot="1" x14ac:dyDescent="0.25">
      <c r="A204" s="154" t="s">
        <v>161</v>
      </c>
    </row>
    <row r="205" spans="1:7" ht="14.25" thickTop="1" thickBot="1" x14ac:dyDescent="0.25">
      <c r="A205" s="158" t="str">
        <f>OdeMano!$A2</f>
        <v>OBRAM-05</v>
      </c>
      <c r="B205" s="18" t="str">
        <f>OdeMano!$B2</f>
        <v>AYUDANTE GENERAL</v>
      </c>
      <c r="C205" s="146">
        <v>1.6E-2</v>
      </c>
      <c r="D205" s="19" t="str">
        <f>OdeMano!$C2</f>
        <v>JOR</v>
      </c>
      <c r="E205" s="22">
        <f xml:space="preserve"> OdeMano!$D2* (1+Ident!$B5/100) * FacInd!$E93</f>
        <v>105.17827792850964</v>
      </c>
      <c r="F205" s="22">
        <f>ROUND((C205 * E205), 2)</f>
        <v>1.68</v>
      </c>
    </row>
    <row r="206" spans="1:7" ht="14.25" thickTop="1" thickBot="1" x14ac:dyDescent="0.25">
      <c r="A206" s="158" t="str">
        <f>OdeMano!$A4</f>
        <v>OBRAM-15</v>
      </c>
      <c r="B206" s="18" t="str">
        <f>OdeMano!$B4</f>
        <v>PEON DE ALBAÑILERIA</v>
      </c>
      <c r="C206" s="146">
        <v>0.114</v>
      </c>
      <c r="D206" s="19" t="str">
        <f>OdeMano!$C4</f>
        <v>JOR</v>
      </c>
      <c r="E206" s="22">
        <f xml:space="preserve"> OdeMano!$D4* (1+Ident!$B5/100) * FacInd!$E93</f>
        <v>105.17827792850964</v>
      </c>
      <c r="F206" s="22">
        <f>ROUND((C206 * E206), 2)</f>
        <v>11.99</v>
      </c>
    </row>
    <row r="207" spans="1:7" ht="14.25" thickTop="1" thickBot="1" x14ac:dyDescent="0.25">
      <c r="A207" s="158" t="str">
        <f>OdeMano!$A36</f>
        <v>OBRAM-175</v>
      </c>
      <c r="B207" s="18" t="str">
        <f>OdeMano!$B36</f>
        <v>OFICIAL ALBAÑIL</v>
      </c>
      <c r="C207" s="146">
        <v>0.114</v>
      </c>
      <c r="D207" s="19" t="str">
        <f>OdeMano!$C36</f>
        <v>JOR</v>
      </c>
      <c r="E207" s="22">
        <f xml:space="preserve"> OdeMano!$D36* (1+Ident!$B5/100) * FacInd!$E93</f>
        <v>169.64623488809556</v>
      </c>
      <c r="F207" s="22">
        <f>ROUND((C207 * E207), 2)</f>
        <v>19.34</v>
      </c>
    </row>
    <row r="208" spans="1:7" ht="14.25" thickTop="1" thickBot="1" x14ac:dyDescent="0.25">
      <c r="A208" s="158" t="str">
        <f>OdeMano!$A114</f>
        <v>OBRAM-565</v>
      </c>
      <c r="B208" s="18" t="str">
        <f>OdeMano!$B114</f>
        <v>CABO DE OFICIOS</v>
      </c>
      <c r="C208" s="146">
        <v>0.114</v>
      </c>
      <c r="D208" s="19" t="str">
        <f>OdeMano!$C114</f>
        <v>JOR</v>
      </c>
      <c r="E208" s="22">
        <f xml:space="preserve"> OdeMano!$D114* (1+Ident!$B5/100) * FacInd!$E93</f>
        <v>169.64623488809556</v>
      </c>
      <c r="F208" s="22">
        <f>ROUND((C208 * E208), 2)</f>
        <v>19.34</v>
      </c>
    </row>
    <row r="209" spans="1:7" ht="14.25" thickTop="1" thickBot="1" x14ac:dyDescent="0.25"/>
    <row r="210" spans="1:7" ht="13.5" thickBot="1" x14ac:dyDescent="0.25">
      <c r="B210" s="147" t="s">
        <v>162</v>
      </c>
      <c r="G210" s="148">
        <f>SUM(F205:F209)</f>
        <v>52.349999999999994</v>
      </c>
    </row>
    <row r="212" spans="1:7" ht="13.5" thickBot="1" x14ac:dyDescent="0.25">
      <c r="A212" s="154" t="s">
        <v>173</v>
      </c>
    </row>
    <row r="213" spans="1:7" ht="27" thickTop="1" thickBot="1" x14ac:dyDescent="0.25">
      <c r="A213" s="158" t="str">
        <f>Material!$A17</f>
        <v>MAT-80</v>
      </c>
      <c r="B213" s="18" t="str">
        <f>Material!$B17</f>
        <v>REFUERZO HORIZONTAL PARA MURO DE BLOCK</v>
      </c>
      <c r="C213" s="146">
        <v>1.03</v>
      </c>
      <c r="D213" s="19" t="str">
        <f>Material!$C17</f>
        <v>ML</v>
      </c>
      <c r="E213" s="22">
        <f xml:space="preserve"> Material!$D17</f>
        <v>2.5</v>
      </c>
      <c r="F213" s="22">
        <f>ROUND((C213 * E213), 2)</f>
        <v>2.58</v>
      </c>
    </row>
    <row r="214" spans="1:7" ht="27" thickTop="1" thickBot="1" x14ac:dyDescent="0.25">
      <c r="A214" s="158" t="str">
        <f>Material!$A38</f>
        <v>MAT-185</v>
      </c>
      <c r="B214" s="18" t="str">
        <f>Material!$B38</f>
        <v>BLOCK DE CONCRETO LIGERO 15x20x40 CM. CON FLETE</v>
      </c>
      <c r="C214" s="146">
        <v>1.2999999999999999E-2</v>
      </c>
      <c r="D214" s="19" t="str">
        <f>Material!$C38</f>
        <v>MIL</v>
      </c>
      <c r="E214" s="22">
        <f xml:space="preserve"> Material!$D38</f>
        <v>3920</v>
      </c>
      <c r="F214" s="22">
        <f>ROUND((C214 * E214), 2)</f>
        <v>50.96</v>
      </c>
    </row>
    <row r="215" spans="1:7" ht="14.25" thickTop="1" thickBot="1" x14ac:dyDescent="0.25"/>
    <row r="216" spans="1:7" ht="13.5" thickBot="1" x14ac:dyDescent="0.25">
      <c r="B216" s="147" t="s">
        <v>174</v>
      </c>
      <c r="G216" s="148">
        <f>SUM(F213:F215)</f>
        <v>53.54</v>
      </c>
    </row>
    <row r="218" spans="1:7" ht="13.5" thickBot="1" x14ac:dyDescent="0.25">
      <c r="A218" s="154" t="s">
        <v>144</v>
      </c>
    </row>
    <row r="219" spans="1:7" ht="27" thickTop="1" thickBot="1" x14ac:dyDescent="0.25">
      <c r="A219" s="18" t="str">
        <f>CBasicos!$A13</f>
        <v>BAS-65</v>
      </c>
      <c r="B219" s="18" t="str">
        <f>CBasicos!$B13</f>
        <v>Mortro cemento arena 1:5 incluye materiales y elaboracion</v>
      </c>
      <c r="C219" s="146">
        <v>1.6E-2</v>
      </c>
      <c r="D219" s="19" t="str">
        <f>CBasicos!$C13</f>
        <v>M3</v>
      </c>
      <c r="E219" s="22">
        <f xml:space="preserve"> CBasicos!$D13</f>
        <v>588.29000000000008</v>
      </c>
      <c r="F219" s="22">
        <f>ROUND((C219 * E219), 2)</f>
        <v>9.41</v>
      </c>
    </row>
    <row r="220" spans="1:7" ht="14.25" thickTop="1" thickBot="1" x14ac:dyDescent="0.25"/>
    <row r="221" spans="1:7" ht="13.5" thickBot="1" x14ac:dyDescent="0.25">
      <c r="B221" s="147" t="s">
        <v>145</v>
      </c>
      <c r="G221" s="148">
        <f>SUM(F219:F220)</f>
        <v>9.41</v>
      </c>
    </row>
    <row r="223" spans="1:7" ht="13.5" thickBot="1" x14ac:dyDescent="0.25"/>
    <row r="224" spans="1:7" ht="13.5" thickBot="1" x14ac:dyDescent="0.25">
      <c r="A224" s="18" t="s">
        <v>138</v>
      </c>
      <c r="B224" s="147" t="s">
        <v>163</v>
      </c>
      <c r="G224" s="149">
        <f>SUM(G204:G223)</f>
        <v>115.29999999999998</v>
      </c>
    </row>
    <row r="225" spans="1:7" ht="13.5" thickBot="1" x14ac:dyDescent="0.25">
      <c r="A225" s="150"/>
      <c r="B225" s="150"/>
      <c r="C225" s="136"/>
      <c r="D225" s="137"/>
      <c r="E225" s="138"/>
      <c r="F225" s="138"/>
      <c r="G225" s="138"/>
    </row>
    <row r="226" spans="1:7" ht="13.5" thickBot="1" x14ac:dyDescent="0.25">
      <c r="A226" s="18" t="s">
        <v>164</v>
      </c>
      <c r="B226" s="152">
        <f>SUM(F205:F209)</f>
        <v>52.349999999999994</v>
      </c>
    </row>
    <row r="227" spans="1:7" ht="13.5" thickBot="1" x14ac:dyDescent="0.25">
      <c r="A227" s="18" t="s">
        <v>165</v>
      </c>
      <c r="B227" s="152">
        <f>SUM(F213:F215)</f>
        <v>53.54</v>
      </c>
    </row>
    <row r="228" spans="1:7" ht="13.5" thickBot="1" x14ac:dyDescent="0.25">
      <c r="A228" s="18" t="s">
        <v>166</v>
      </c>
      <c r="B228" s="151"/>
    </row>
    <row r="229" spans="1:7" ht="13.5" thickBot="1" x14ac:dyDescent="0.25">
      <c r="A229" s="18" t="s">
        <v>167</v>
      </c>
      <c r="B229" s="152">
        <f>SUM(F219:F220)</f>
        <v>9.41</v>
      </c>
    </row>
    <row r="230" spans="1:7" ht="13.5" thickBot="1" x14ac:dyDescent="0.25">
      <c r="A230" s="18" t="s">
        <v>168</v>
      </c>
      <c r="B230" s="152">
        <f>SUM( G204:G223)</f>
        <v>115.29999999999998</v>
      </c>
    </row>
    <row r="231" spans="1:7" ht="13.5" thickBot="1" x14ac:dyDescent="0.25">
      <c r="A231" s="18" t="s">
        <v>139</v>
      </c>
      <c r="B231" s="151">
        <f>SUM( G204:G223) * 0.26</f>
        <v>29.977999999999998</v>
      </c>
      <c r="C231" s="21">
        <v>26</v>
      </c>
    </row>
    <row r="232" spans="1:7" ht="13.5" thickBot="1" x14ac:dyDescent="0.25">
      <c r="A232" s="18" t="s">
        <v>140</v>
      </c>
      <c r="B232" s="151">
        <f>SUM( G204:G223) + SUM( G204:G223) * 0.26</f>
        <v>145.27799999999999</v>
      </c>
    </row>
    <row r="233" spans="1:7" x14ac:dyDescent="0.2">
      <c r="F233" s="129"/>
    </row>
    <row r="238" spans="1:7" x14ac:dyDescent="0.2">
      <c r="A238" s="155"/>
    </row>
    <row r="239" spans="1:7" x14ac:dyDescent="0.2">
      <c r="A239" s="18" t="s">
        <v>548</v>
      </c>
      <c r="B239" s="18" t="s">
        <v>518</v>
      </c>
    </row>
    <row r="240" spans="1:7" ht="25.5" x14ac:dyDescent="0.2">
      <c r="A240" s="18" t="s">
        <v>549</v>
      </c>
      <c r="B240" s="18" t="s">
        <v>541</v>
      </c>
    </row>
    <row r="241" spans="1:7" ht="13.5" thickBot="1" x14ac:dyDescent="0.25">
      <c r="A241" s="150" t="s">
        <v>550</v>
      </c>
      <c r="B241" s="150" t="s">
        <v>520</v>
      </c>
      <c r="C241" s="136"/>
      <c r="D241" s="137"/>
      <c r="E241" s="138"/>
      <c r="F241" s="138"/>
      <c r="G241" s="138"/>
    </row>
    <row r="243" spans="1:7" ht="25.5" x14ac:dyDescent="0.2">
      <c r="A243" s="156" t="s">
        <v>131</v>
      </c>
      <c r="B243" s="18" t="s">
        <v>56</v>
      </c>
      <c r="C243" s="21" t="s">
        <v>155</v>
      </c>
      <c r="D243" s="19" t="s">
        <v>621</v>
      </c>
      <c r="E243" s="22" t="s">
        <v>133</v>
      </c>
      <c r="F243" s="159" t="s">
        <v>50</v>
      </c>
    </row>
    <row r="244" spans="1:7" ht="13.5" thickBot="1" x14ac:dyDescent="0.25">
      <c r="F244" s="22" t="s">
        <v>135</v>
      </c>
      <c r="G244" s="22" t="s">
        <v>57</v>
      </c>
    </row>
    <row r="245" spans="1:7" ht="13.5" thickBot="1" x14ac:dyDescent="0.25">
      <c r="A245" s="85" t="s">
        <v>137</v>
      </c>
      <c r="B245" s="141" t="s">
        <v>159</v>
      </c>
      <c r="C245" s="142" t="s">
        <v>631</v>
      </c>
      <c r="D245" s="143" t="s">
        <v>632</v>
      </c>
      <c r="E245" s="144" t="s">
        <v>633</v>
      </c>
      <c r="F245" s="144" t="s">
        <v>634</v>
      </c>
      <c r="G245" s="145" t="s">
        <v>160</v>
      </c>
    </row>
    <row r="247" spans="1:7" ht="13.5" thickBot="1" x14ac:dyDescent="0.25">
      <c r="A247" s="154" t="s">
        <v>161</v>
      </c>
    </row>
    <row r="248" spans="1:7" ht="14.25" thickTop="1" thickBot="1" x14ac:dyDescent="0.25">
      <c r="A248" s="158" t="str">
        <f>OdeMano!$A2</f>
        <v>OBRAM-05</v>
      </c>
      <c r="B248" s="18" t="str">
        <f>OdeMano!$B2</f>
        <v>AYUDANTE GENERAL</v>
      </c>
      <c r="C248" s="146">
        <v>6.25E-2</v>
      </c>
      <c r="D248" s="19" t="str">
        <f>OdeMano!$C2</f>
        <v>JOR</v>
      </c>
      <c r="E248" s="22">
        <f xml:space="preserve"> OdeMano!$D2* (1+Ident!$B5/100) * FacInd!$E93</f>
        <v>105.17827792850964</v>
      </c>
      <c r="F248" s="22">
        <f>ROUND((C248 * E248), 2)</f>
        <v>6.57</v>
      </c>
    </row>
    <row r="249" spans="1:7" ht="14.25" thickTop="1" thickBot="1" x14ac:dyDescent="0.25">
      <c r="A249" s="158" t="str">
        <f>OdeMano!$A36</f>
        <v>OBRAM-175</v>
      </c>
      <c r="B249" s="18" t="str">
        <f>OdeMano!$B36</f>
        <v>OFICIAL ALBAÑIL</v>
      </c>
      <c r="C249" s="146">
        <v>6.25E-2</v>
      </c>
      <c r="D249" s="19" t="str">
        <f>OdeMano!$C36</f>
        <v>JOR</v>
      </c>
      <c r="E249" s="22">
        <f xml:space="preserve"> OdeMano!$D36* (1+Ident!$B5/100) * FacInd!$E93</f>
        <v>169.64623488809556</v>
      </c>
      <c r="F249" s="22">
        <f>ROUND((C249 * E249), 2)</f>
        <v>10.6</v>
      </c>
    </row>
    <row r="250" spans="1:7" ht="14.25" thickTop="1" thickBot="1" x14ac:dyDescent="0.25">
      <c r="A250" s="158" t="str">
        <f>OdeMano!$A114</f>
        <v>OBRAM-565</v>
      </c>
      <c r="B250" s="18" t="str">
        <f>OdeMano!$B114</f>
        <v>CABO DE OFICIOS</v>
      </c>
      <c r="C250" s="146">
        <v>0.09</v>
      </c>
      <c r="D250" s="19" t="str">
        <f>OdeMano!$C114</f>
        <v>JOR</v>
      </c>
      <c r="E250" s="22">
        <f xml:space="preserve"> OdeMano!$D114* (1+Ident!$B5/100) * FacInd!$E93</f>
        <v>169.64623488809556</v>
      </c>
      <c r="F250" s="22">
        <f>ROUND((C250 * E250), 2)</f>
        <v>15.27</v>
      </c>
    </row>
    <row r="251" spans="1:7" ht="14.25" thickTop="1" thickBot="1" x14ac:dyDescent="0.25"/>
    <row r="252" spans="1:7" ht="13.5" thickBot="1" x14ac:dyDescent="0.25">
      <c r="B252" s="147" t="s">
        <v>162</v>
      </c>
      <c r="G252" s="148">
        <f>SUM(F248:F251)</f>
        <v>32.44</v>
      </c>
    </row>
    <row r="254" spans="1:7" ht="13.5" thickBot="1" x14ac:dyDescent="0.25">
      <c r="A254" s="154" t="s">
        <v>144</v>
      </c>
    </row>
    <row r="255" spans="1:7" ht="39.75" thickTop="1" thickBot="1" x14ac:dyDescent="0.25">
      <c r="A255" s="18" t="str">
        <f>CBasicos!$A14</f>
        <v>BAS-70</v>
      </c>
      <c r="B255" s="18" t="str">
        <f>CBasicos!$B14</f>
        <v>Elaboracion de Mortero Cal-cemento-arena, incluye los materiales para su elaboracion.</v>
      </c>
      <c r="C255" s="146">
        <v>0.02</v>
      </c>
      <c r="D255" s="19" t="str">
        <f>CBasicos!$C14</f>
        <v>M3</v>
      </c>
      <c r="E255" s="22">
        <f xml:space="preserve"> CBasicos!$D14</f>
        <v>753.66000000000008</v>
      </c>
      <c r="F255" s="22">
        <f>ROUND((C255 * E255), 2)</f>
        <v>15.07</v>
      </c>
    </row>
    <row r="256" spans="1:7" ht="14.25" thickTop="1" thickBot="1" x14ac:dyDescent="0.25"/>
    <row r="257" spans="1:7" ht="13.5" thickBot="1" x14ac:dyDescent="0.25">
      <c r="B257" s="147" t="s">
        <v>145</v>
      </c>
      <c r="G257" s="148">
        <f>SUM(F255:F256)</f>
        <v>15.07</v>
      </c>
    </row>
    <row r="259" spans="1:7" ht="13.5" thickBot="1" x14ac:dyDescent="0.25"/>
    <row r="260" spans="1:7" ht="13.5" thickBot="1" x14ac:dyDescent="0.25">
      <c r="A260" s="18" t="s">
        <v>138</v>
      </c>
      <c r="B260" s="147" t="s">
        <v>163</v>
      </c>
      <c r="G260" s="149">
        <f>SUM(G247:G259)</f>
        <v>47.51</v>
      </c>
    </row>
    <row r="261" spans="1:7" ht="13.5" thickBot="1" x14ac:dyDescent="0.25">
      <c r="A261" s="150"/>
      <c r="B261" s="150"/>
      <c r="C261" s="136"/>
      <c r="D261" s="137"/>
      <c r="E261" s="138"/>
      <c r="F261" s="138"/>
      <c r="G261" s="138"/>
    </row>
    <row r="262" spans="1:7" ht="13.5" thickBot="1" x14ac:dyDescent="0.25">
      <c r="A262" s="18" t="s">
        <v>164</v>
      </c>
      <c r="B262" s="152">
        <f>SUM(F248:F251)</f>
        <v>32.44</v>
      </c>
    </row>
    <row r="263" spans="1:7" ht="13.5" thickBot="1" x14ac:dyDescent="0.25">
      <c r="A263" s="18" t="s">
        <v>165</v>
      </c>
      <c r="B263" s="151"/>
    </row>
    <row r="264" spans="1:7" ht="13.5" thickBot="1" x14ac:dyDescent="0.25">
      <c r="A264" s="18" t="s">
        <v>166</v>
      </c>
      <c r="B264" s="151"/>
    </row>
    <row r="265" spans="1:7" ht="13.5" thickBot="1" x14ac:dyDescent="0.25">
      <c r="A265" s="18" t="s">
        <v>167</v>
      </c>
      <c r="B265" s="152">
        <f>SUM(F255:F256)</f>
        <v>15.07</v>
      </c>
    </row>
    <row r="266" spans="1:7" ht="13.5" thickBot="1" x14ac:dyDescent="0.25">
      <c r="A266" s="18" t="s">
        <v>168</v>
      </c>
      <c r="B266" s="152">
        <f>SUM( G247:G259)</f>
        <v>47.51</v>
      </c>
    </row>
    <row r="267" spans="1:7" ht="13.5" thickBot="1" x14ac:dyDescent="0.25">
      <c r="A267" s="18" t="s">
        <v>139</v>
      </c>
      <c r="B267" s="151">
        <f>SUM( G247:G259) * 0.26</f>
        <v>12.352600000000001</v>
      </c>
      <c r="C267" s="21">
        <v>26</v>
      </c>
    </row>
    <row r="268" spans="1:7" ht="13.5" thickBot="1" x14ac:dyDescent="0.25">
      <c r="A268" s="18" t="s">
        <v>140</v>
      </c>
      <c r="B268" s="151">
        <f>SUM( G247:G259) + SUM( G247:G259) * 0.26</f>
        <v>59.8626</v>
      </c>
    </row>
    <row r="269" spans="1:7" x14ac:dyDescent="0.2">
      <c r="F269" s="129"/>
    </row>
    <row r="274" spans="1:7" x14ac:dyDescent="0.2">
      <c r="A274" s="155"/>
    </row>
    <row r="275" spans="1:7" x14ac:dyDescent="0.2">
      <c r="A275" s="18" t="s">
        <v>548</v>
      </c>
      <c r="B275" s="18" t="s">
        <v>518</v>
      </c>
    </row>
    <row r="276" spans="1:7" ht="25.5" x14ac:dyDescent="0.2">
      <c r="A276" s="18" t="s">
        <v>549</v>
      </c>
      <c r="B276" s="18" t="s">
        <v>541</v>
      </c>
    </row>
    <row r="277" spans="1:7" ht="13.5" thickBot="1" x14ac:dyDescent="0.25">
      <c r="A277" s="150" t="s">
        <v>550</v>
      </c>
      <c r="B277" s="150" t="s">
        <v>520</v>
      </c>
      <c r="C277" s="136"/>
      <c r="D277" s="137"/>
      <c r="E277" s="138"/>
      <c r="F277" s="138"/>
      <c r="G277" s="138"/>
    </row>
    <row r="279" spans="1:7" ht="51" x14ac:dyDescent="0.2">
      <c r="A279" s="156" t="s">
        <v>131</v>
      </c>
      <c r="B279" s="18" t="s">
        <v>63</v>
      </c>
      <c r="C279" s="21" t="s">
        <v>155</v>
      </c>
      <c r="D279" s="19" t="s">
        <v>150</v>
      </c>
      <c r="E279" s="22" t="s">
        <v>133</v>
      </c>
      <c r="F279" s="159" t="s">
        <v>59</v>
      </c>
    </row>
    <row r="280" spans="1:7" ht="13.5" thickBot="1" x14ac:dyDescent="0.25">
      <c r="F280" s="22" t="s">
        <v>135</v>
      </c>
      <c r="G280" s="22" t="s">
        <v>60</v>
      </c>
    </row>
    <row r="281" spans="1:7" ht="13.5" thickBot="1" x14ac:dyDescent="0.25">
      <c r="A281" s="85" t="s">
        <v>137</v>
      </c>
      <c r="B281" s="141" t="s">
        <v>159</v>
      </c>
      <c r="C281" s="142" t="s">
        <v>631</v>
      </c>
      <c r="D281" s="143" t="s">
        <v>632</v>
      </c>
      <c r="E281" s="144" t="s">
        <v>633</v>
      </c>
      <c r="F281" s="144" t="s">
        <v>634</v>
      </c>
      <c r="G281" s="145" t="s">
        <v>160</v>
      </c>
    </row>
    <row r="283" spans="1:7" ht="13.5" thickBot="1" x14ac:dyDescent="0.25">
      <c r="A283" s="154" t="s">
        <v>161</v>
      </c>
    </row>
    <row r="284" spans="1:7" ht="14.25" thickTop="1" thickBot="1" x14ac:dyDescent="0.25">
      <c r="A284" s="158" t="str">
        <f>OdeMano!$A2</f>
        <v>OBRAM-05</v>
      </c>
      <c r="B284" s="18" t="str">
        <f>OdeMano!$B2</f>
        <v>AYUDANTE GENERAL</v>
      </c>
      <c r="C284" s="146">
        <v>0.15</v>
      </c>
      <c r="D284" s="19" t="str">
        <f>OdeMano!$C2</f>
        <v>JOR</v>
      </c>
      <c r="E284" s="22">
        <f xml:space="preserve"> OdeMano!$D2* (1+Ident!$B5/100) * FacInd!$E93</f>
        <v>105.17827792850964</v>
      </c>
      <c r="F284" s="22">
        <f>ROUND((C284 * E284), 2)</f>
        <v>15.78</v>
      </c>
    </row>
    <row r="285" spans="1:7" ht="14.25" thickTop="1" thickBot="1" x14ac:dyDescent="0.25"/>
    <row r="286" spans="1:7" ht="13.5" thickBot="1" x14ac:dyDescent="0.25">
      <c r="B286" s="147" t="s">
        <v>162</v>
      </c>
      <c r="G286" s="148">
        <f>SUM(F284:F285)</f>
        <v>15.78</v>
      </c>
    </row>
    <row r="288" spans="1:7" ht="13.5" thickBot="1" x14ac:dyDescent="0.25">
      <c r="A288" s="154" t="s">
        <v>175</v>
      </c>
    </row>
    <row r="289" spans="1:7" ht="52.5" thickTop="1" thickBot="1" x14ac:dyDescent="0.25">
      <c r="A289" s="158" t="str">
        <f>Maquinaria!$A3</f>
        <v>EQUI-10</v>
      </c>
      <c r="B289" s="18" t="str">
        <f>Maquinaria!$B3</f>
        <v>VIBRADOR PARA CONCRETO DYNAPAC-KOHLER K-91 4 H.P. LONGITUD 14 PIES INCLUYE OPERACION</v>
      </c>
      <c r="C289" s="146">
        <v>0.15</v>
      </c>
      <c r="D289" s="19" t="str">
        <f>Maquinaria!$C3</f>
        <v>Hora</v>
      </c>
      <c r="E289" s="22">
        <f xml:space="preserve"> Maquinaria!$D3</f>
        <v>24.71</v>
      </c>
      <c r="F289" s="22">
        <f>ROUND((C289 * E289), 2)</f>
        <v>3.71</v>
      </c>
    </row>
    <row r="290" spans="1:7" ht="14.25" thickTop="1" thickBot="1" x14ac:dyDescent="0.25"/>
    <row r="291" spans="1:7" ht="13.5" thickBot="1" x14ac:dyDescent="0.25">
      <c r="B291" s="147" t="s">
        <v>176</v>
      </c>
      <c r="G291" s="148">
        <f>SUM(F289:F290)</f>
        <v>3.71</v>
      </c>
    </row>
    <row r="293" spans="1:7" ht="13.5" thickBot="1" x14ac:dyDescent="0.25">
      <c r="A293" s="154" t="s">
        <v>144</v>
      </c>
    </row>
    <row r="294" spans="1:7" ht="39.75" thickTop="1" thickBot="1" x14ac:dyDescent="0.25">
      <c r="A294" s="18" t="str">
        <f>CBasicos!$A6</f>
        <v>BAS-30</v>
      </c>
      <c r="B294" s="18" t="str">
        <f>CBasicos!$B6</f>
        <v>Concreto de 250 Kg/cm2 c/rev de 2 sacos incluye elaboracion y acarreo a 20 mts.</v>
      </c>
      <c r="C294" s="146">
        <v>1.236</v>
      </c>
      <c r="D294" s="19" t="str">
        <f>CBasicos!$C6</f>
        <v>M3</v>
      </c>
      <c r="E294" s="22">
        <f xml:space="preserve"> CBasicos!$D6</f>
        <v>686.1</v>
      </c>
      <c r="F294" s="22">
        <f>ROUND((C294 * E294), 2)</f>
        <v>848.02</v>
      </c>
    </row>
    <row r="295" spans="1:7" ht="27" thickTop="1" thickBot="1" x14ac:dyDescent="0.25">
      <c r="A295" s="18" t="str">
        <f>CBasicos!$A15</f>
        <v>BAS-75</v>
      </c>
      <c r="B295" s="18" t="str">
        <f>CBasicos!$B15</f>
        <v>Acero de 1" de diametro para cimentacion incluye habilitado y armado.</v>
      </c>
      <c r="C295" s="146">
        <v>32.340000000000003</v>
      </c>
      <c r="D295" s="19" t="str">
        <f>CBasicos!$C15</f>
        <v>Kg</v>
      </c>
      <c r="E295" s="22">
        <f xml:space="preserve"> CBasicos!$D15</f>
        <v>452.46000000000004</v>
      </c>
      <c r="F295" s="22">
        <f>ROUND((C295 * E295), 2)</f>
        <v>14632.56</v>
      </c>
    </row>
    <row r="296" spans="1:7" ht="39.75" thickTop="1" thickBot="1" x14ac:dyDescent="0.25">
      <c r="A296" s="18" t="str">
        <f>CBasicos!$A9</f>
        <v>BAS-45</v>
      </c>
      <c r="B296" s="18" t="str">
        <f>CBasicos!$B9</f>
        <v>Cimbra comun para trabes de cimentacion incluye materiales y habilitado</v>
      </c>
      <c r="C296" s="146">
        <v>2.4700000000000002</v>
      </c>
      <c r="D296" s="19" t="str">
        <f>CBasicos!$C9</f>
        <v>M2</v>
      </c>
      <c r="E296" s="22">
        <f xml:space="preserve"> CBasicos!$D9</f>
        <v>363.71000000000004</v>
      </c>
      <c r="F296" s="22">
        <f>ROUND((C296 * E296), 2)</f>
        <v>898.36</v>
      </c>
    </row>
    <row r="297" spans="1:7" ht="14.25" thickTop="1" thickBot="1" x14ac:dyDescent="0.25"/>
    <row r="298" spans="1:7" ht="13.5" thickBot="1" x14ac:dyDescent="0.25">
      <c r="B298" s="147" t="s">
        <v>145</v>
      </c>
      <c r="G298" s="148">
        <f>SUM(F294:F297)</f>
        <v>16378.94</v>
      </c>
    </row>
    <row r="300" spans="1:7" ht="13.5" thickBot="1" x14ac:dyDescent="0.25"/>
    <row r="301" spans="1:7" ht="13.5" thickBot="1" x14ac:dyDescent="0.25">
      <c r="A301" s="18" t="s">
        <v>138</v>
      </c>
      <c r="B301" s="147" t="s">
        <v>163</v>
      </c>
      <c r="G301" s="149">
        <f>SUM(G283:G300)</f>
        <v>16398.43</v>
      </c>
    </row>
    <row r="302" spans="1:7" ht="13.5" thickBot="1" x14ac:dyDescent="0.25">
      <c r="A302" s="150"/>
      <c r="B302" s="150"/>
      <c r="C302" s="136"/>
      <c r="D302" s="137"/>
      <c r="E302" s="138"/>
      <c r="F302" s="138"/>
      <c r="G302" s="138"/>
    </row>
    <row r="303" spans="1:7" ht="13.5" thickBot="1" x14ac:dyDescent="0.25">
      <c r="A303" s="18" t="s">
        <v>164</v>
      </c>
      <c r="B303" s="152">
        <f>SUM(F284:F285)</f>
        <v>15.78</v>
      </c>
    </row>
    <row r="304" spans="1:7" ht="13.5" thickBot="1" x14ac:dyDescent="0.25">
      <c r="A304" s="18" t="s">
        <v>165</v>
      </c>
      <c r="B304" s="151"/>
    </row>
    <row r="305" spans="1:7" ht="13.5" thickBot="1" x14ac:dyDescent="0.25">
      <c r="A305" s="18" t="s">
        <v>166</v>
      </c>
      <c r="B305" s="152">
        <f>SUM(F289:F290)</f>
        <v>3.71</v>
      </c>
    </row>
    <row r="306" spans="1:7" ht="13.5" thickBot="1" x14ac:dyDescent="0.25">
      <c r="A306" s="18" t="s">
        <v>167</v>
      </c>
      <c r="B306" s="152">
        <f>SUM(F294:F297)</f>
        <v>16378.94</v>
      </c>
    </row>
    <row r="307" spans="1:7" ht="13.5" thickBot="1" x14ac:dyDescent="0.25">
      <c r="A307" s="18" t="s">
        <v>168</v>
      </c>
      <c r="B307" s="152">
        <f>SUM( G283:G300)</f>
        <v>16398.43</v>
      </c>
    </row>
    <row r="308" spans="1:7" ht="13.5" thickBot="1" x14ac:dyDescent="0.25">
      <c r="A308" s="18" t="s">
        <v>139</v>
      </c>
      <c r="B308" s="151">
        <f>SUM( G283:G300) * 0.26</f>
        <v>4263.5918000000001</v>
      </c>
      <c r="C308" s="21">
        <v>26</v>
      </c>
    </row>
    <row r="309" spans="1:7" ht="13.5" thickBot="1" x14ac:dyDescent="0.25">
      <c r="A309" s="18" t="s">
        <v>140</v>
      </c>
      <c r="B309" s="151">
        <f>SUM( G283:G300) + SUM( G283:G300) * 0.26</f>
        <v>20662.021800000002</v>
      </c>
    </row>
    <row r="310" spans="1:7" x14ac:dyDescent="0.2">
      <c r="F310" s="129"/>
    </row>
    <row r="315" spans="1:7" x14ac:dyDescent="0.2">
      <c r="A315" s="155"/>
    </row>
    <row r="316" spans="1:7" x14ac:dyDescent="0.2">
      <c r="A316" s="18" t="s">
        <v>548</v>
      </c>
      <c r="B316" s="20" t="s">
        <v>518</v>
      </c>
    </row>
    <row r="317" spans="1:7" x14ac:dyDescent="0.2">
      <c r="A317" s="18" t="s">
        <v>549</v>
      </c>
      <c r="B317" s="20" t="s">
        <v>541</v>
      </c>
    </row>
    <row r="318" spans="1:7" ht="13.5" thickBot="1" x14ac:dyDescent="0.25">
      <c r="A318" s="150" t="s">
        <v>550</v>
      </c>
      <c r="B318" s="135" t="s">
        <v>520</v>
      </c>
      <c r="C318" s="136"/>
      <c r="D318" s="137"/>
      <c r="E318" s="138"/>
      <c r="F318" s="138"/>
      <c r="G318" s="138"/>
    </row>
    <row r="320" spans="1:7" ht="51" x14ac:dyDescent="0.2">
      <c r="A320" s="156" t="s">
        <v>131</v>
      </c>
      <c r="B320" s="18" t="s">
        <v>64</v>
      </c>
      <c r="C320" s="21" t="s">
        <v>155</v>
      </c>
      <c r="D320" s="19" t="s">
        <v>150</v>
      </c>
      <c r="E320" s="22" t="s">
        <v>133</v>
      </c>
      <c r="F320" s="157" t="s">
        <v>65</v>
      </c>
    </row>
    <row r="321" spans="1:7" ht="13.5" thickBot="1" x14ac:dyDescent="0.25">
      <c r="F321" s="22" t="s">
        <v>135</v>
      </c>
      <c r="G321" s="140" t="s">
        <v>66</v>
      </c>
    </row>
    <row r="322" spans="1:7" ht="13.5" thickBot="1" x14ac:dyDescent="0.25">
      <c r="A322" s="85" t="s">
        <v>137</v>
      </c>
      <c r="B322" s="141" t="s">
        <v>159</v>
      </c>
      <c r="C322" s="142" t="s">
        <v>631</v>
      </c>
      <c r="D322" s="143" t="s">
        <v>632</v>
      </c>
      <c r="E322" s="144" t="s">
        <v>633</v>
      </c>
      <c r="F322" s="144" t="s">
        <v>634</v>
      </c>
      <c r="G322" s="145" t="s">
        <v>160</v>
      </c>
    </row>
    <row r="324" spans="1:7" ht="13.5" thickBot="1" x14ac:dyDescent="0.25">
      <c r="A324" s="154" t="s">
        <v>161</v>
      </c>
    </row>
    <row r="325" spans="1:7" ht="14.25" thickTop="1" thickBot="1" x14ac:dyDescent="0.25">
      <c r="A325" s="158" t="str">
        <f>OdeMano!$A2</f>
        <v>OBRAM-05</v>
      </c>
      <c r="B325" s="18" t="str">
        <f>OdeMano!$B2</f>
        <v>AYUDANTE GENERAL</v>
      </c>
      <c r="C325" s="146">
        <v>0.09</v>
      </c>
      <c r="D325" s="19" t="str">
        <f>OdeMano!$C2</f>
        <v>JOR</v>
      </c>
      <c r="E325" s="22">
        <f xml:space="preserve"> OdeMano!$D2* (1+Ident!$B5/100) * FacInd!$E93</f>
        <v>105.17827792850964</v>
      </c>
      <c r="F325" s="22">
        <f>ROUND((C325 * E325), 2)</f>
        <v>9.4700000000000006</v>
      </c>
    </row>
    <row r="326" spans="1:7" ht="14.25" thickTop="1" thickBot="1" x14ac:dyDescent="0.25">
      <c r="A326" s="158" t="str">
        <f>OdeMano!$A36</f>
        <v>OBRAM-175</v>
      </c>
      <c r="B326" s="18" t="str">
        <f>OdeMano!$B36</f>
        <v>OFICIAL ALBAÑIL</v>
      </c>
      <c r="C326" s="146">
        <v>0.09</v>
      </c>
      <c r="D326" s="19" t="str">
        <f>OdeMano!$C36</f>
        <v>JOR</v>
      </c>
      <c r="E326" s="22">
        <f xml:space="preserve"> OdeMano!$D36* (1+Ident!$B5/100) * FacInd!$E93</f>
        <v>169.64623488809556</v>
      </c>
      <c r="F326" s="22">
        <f>ROUND((C326 * E326), 2)</f>
        <v>15.27</v>
      </c>
    </row>
    <row r="327" spans="1:7" ht="14.25" thickTop="1" thickBot="1" x14ac:dyDescent="0.25">
      <c r="A327" s="158" t="str">
        <f>OdeMano!$A114</f>
        <v>OBRAM-565</v>
      </c>
      <c r="B327" s="18" t="str">
        <f>OdeMano!$B114</f>
        <v>CABO DE OFICIOS</v>
      </c>
      <c r="C327" s="146">
        <v>0.09</v>
      </c>
      <c r="D327" s="19" t="str">
        <f>OdeMano!$C114</f>
        <v>JOR</v>
      </c>
      <c r="E327" s="22">
        <f xml:space="preserve"> OdeMano!$D114* (1+Ident!$B5/100) * FacInd!$E93</f>
        <v>169.64623488809556</v>
      </c>
      <c r="F327" s="22">
        <f>ROUND((C327 * E327), 2)</f>
        <v>15.27</v>
      </c>
    </row>
    <row r="328" spans="1:7" ht="14.25" thickTop="1" thickBot="1" x14ac:dyDescent="0.25"/>
    <row r="329" spans="1:7" ht="13.5" thickBot="1" x14ac:dyDescent="0.25">
      <c r="B329" s="147" t="s">
        <v>162</v>
      </c>
      <c r="G329" s="148">
        <f>SUM(F325:F328)</f>
        <v>40.010000000000005</v>
      </c>
    </row>
    <row r="331" spans="1:7" ht="13.5" thickBot="1" x14ac:dyDescent="0.25">
      <c r="A331" s="154" t="s">
        <v>175</v>
      </c>
    </row>
    <row r="332" spans="1:7" ht="39.75" thickTop="1" thickBot="1" x14ac:dyDescent="0.25">
      <c r="A332" s="158" t="str">
        <f>Maquinaria!$A2</f>
        <v>EQUI-05</v>
      </c>
      <c r="B332" s="18" t="str">
        <f>Maquinaria!$B2</f>
        <v>VIBRADOR PARA CONCRETO DYNAPAC-KOHLER K-91 4 H.P. LONGITUD 14 PIES</v>
      </c>
      <c r="C332" s="146">
        <v>0.16</v>
      </c>
      <c r="D332" s="19" t="str">
        <f>Maquinaria!$C2</f>
        <v>Hora</v>
      </c>
      <c r="E332" s="22">
        <f xml:space="preserve"> Maquinaria!$D2</f>
        <v>10.58</v>
      </c>
      <c r="F332" s="22">
        <f>ROUND((C332 * E332), 2)</f>
        <v>1.69</v>
      </c>
    </row>
    <row r="333" spans="1:7" ht="39.75" thickTop="1" thickBot="1" x14ac:dyDescent="0.25">
      <c r="A333" s="158" t="str">
        <f>Maquinaria!$A10</f>
        <v>EQUI-45</v>
      </c>
      <c r="B333" s="18" t="str">
        <f>Maquinaria!$B10</f>
        <v>MALACATE 1 TON MOTOR KOHLER K-301 12 H.P. CON ACCESORIOS COMPLETOS</v>
      </c>
      <c r="C333" s="146">
        <v>2</v>
      </c>
      <c r="D333" s="19" t="str">
        <f>Maquinaria!$C10</f>
        <v>Hora</v>
      </c>
      <c r="E333" s="22">
        <f xml:space="preserve"> Maquinaria!$D10</f>
        <v>32.01</v>
      </c>
      <c r="F333" s="22">
        <f>ROUND((C333 * E333), 2)</f>
        <v>64.02</v>
      </c>
    </row>
    <row r="334" spans="1:7" ht="14.25" thickTop="1" thickBot="1" x14ac:dyDescent="0.25"/>
    <row r="335" spans="1:7" ht="13.5" thickBot="1" x14ac:dyDescent="0.25">
      <c r="B335" s="147" t="s">
        <v>176</v>
      </c>
      <c r="G335" s="148">
        <f>SUM(F332:F334)</f>
        <v>65.709999999999994</v>
      </c>
    </row>
    <row r="337" spans="1:7" ht="13.5" thickBot="1" x14ac:dyDescent="0.25">
      <c r="A337" s="154" t="s">
        <v>144</v>
      </c>
    </row>
    <row r="338" spans="1:7" ht="39.75" thickTop="1" thickBot="1" x14ac:dyDescent="0.25">
      <c r="A338" s="18" t="str">
        <f>CBasicos!$A6</f>
        <v>BAS-30</v>
      </c>
      <c r="B338" s="18" t="str">
        <f>CBasicos!$B6</f>
        <v>Concreto de 250 Kg/cm2 c/rev de 2 sacos incluye elaboracion y acarreo a 20 mts.</v>
      </c>
      <c r="C338" s="146">
        <v>0.49</v>
      </c>
      <c r="D338" s="19" t="str">
        <f>CBasicos!$C6</f>
        <v>M3</v>
      </c>
      <c r="E338" s="22">
        <f xml:space="preserve"> CBasicos!$D6</f>
        <v>686.1</v>
      </c>
      <c r="F338" s="22">
        <f>ROUND((C338 * E338), 2)</f>
        <v>336.19</v>
      </c>
    </row>
    <row r="339" spans="1:7" ht="27" thickTop="1" thickBot="1" x14ac:dyDescent="0.25">
      <c r="A339" s="18" t="str">
        <f>CBasicos!$A7</f>
        <v>BAS-35</v>
      </c>
      <c r="B339" s="18" t="str">
        <f>CBasicos!$B7</f>
        <v>Acero 1/2" de diametro para Dalas y Castillos incluye habilitado y armado</v>
      </c>
      <c r="C339" s="146">
        <v>6.47</v>
      </c>
      <c r="D339" s="19" t="str">
        <f>CBasicos!$C7</f>
        <v>Kg</v>
      </c>
      <c r="E339" s="22">
        <f xml:space="preserve"> CBasicos!$D7</f>
        <v>28.119999999999997</v>
      </c>
      <c r="F339" s="22">
        <f>ROUND((C339 * E339), 2)</f>
        <v>181.94</v>
      </c>
    </row>
    <row r="340" spans="1:7" ht="27" thickTop="1" thickBot="1" x14ac:dyDescent="0.25">
      <c r="A340" s="18" t="str">
        <f>CBasicos!$A11</f>
        <v>BAS-55</v>
      </c>
      <c r="B340" s="18" t="str">
        <f>CBasicos!$B11</f>
        <v>Cimbra aparente para columnas de concreto incluye materiales y habilitado</v>
      </c>
      <c r="C340" s="146">
        <v>1.98</v>
      </c>
      <c r="D340" s="19" t="str">
        <f>CBasicos!$C11</f>
        <v>M2</v>
      </c>
      <c r="E340" s="22">
        <f xml:space="preserve"> CBasicos!$D11</f>
        <v>422.03000000000003</v>
      </c>
      <c r="F340" s="22">
        <f>ROUND((C340 * E340), 2)</f>
        <v>835.62</v>
      </c>
    </row>
    <row r="341" spans="1:7" ht="14.25" thickTop="1" thickBot="1" x14ac:dyDescent="0.25"/>
    <row r="342" spans="1:7" ht="13.5" thickBot="1" x14ac:dyDescent="0.25">
      <c r="B342" s="147" t="s">
        <v>145</v>
      </c>
      <c r="G342" s="148">
        <f>SUM(F338:F341)</f>
        <v>1353.75</v>
      </c>
    </row>
    <row r="344" spans="1:7" ht="13.5" thickBot="1" x14ac:dyDescent="0.25"/>
    <row r="345" spans="1:7" ht="13.5" thickBot="1" x14ac:dyDescent="0.25">
      <c r="A345" s="18" t="s">
        <v>138</v>
      </c>
      <c r="B345" s="147" t="s">
        <v>163</v>
      </c>
      <c r="G345" s="149">
        <f>SUM(G324:G344)</f>
        <v>1459.47</v>
      </c>
    </row>
    <row r="346" spans="1:7" ht="13.5" thickBot="1" x14ac:dyDescent="0.25">
      <c r="A346" s="150"/>
      <c r="B346" s="150"/>
      <c r="C346" s="136"/>
      <c r="D346" s="137"/>
      <c r="E346" s="138"/>
      <c r="F346" s="138"/>
      <c r="G346" s="138"/>
    </row>
    <row r="347" spans="1:7" ht="13.5" thickBot="1" x14ac:dyDescent="0.25">
      <c r="A347" s="18" t="s">
        <v>164</v>
      </c>
      <c r="B347" s="152">
        <f>SUM(F325:F328)</f>
        <v>40.010000000000005</v>
      </c>
    </row>
    <row r="348" spans="1:7" ht="13.5" thickBot="1" x14ac:dyDescent="0.25">
      <c r="A348" s="18" t="s">
        <v>165</v>
      </c>
      <c r="B348" s="151"/>
    </row>
    <row r="349" spans="1:7" ht="13.5" thickBot="1" x14ac:dyDescent="0.25">
      <c r="A349" s="18" t="s">
        <v>166</v>
      </c>
      <c r="B349" s="152">
        <f>SUM(F332:F334)</f>
        <v>65.709999999999994</v>
      </c>
    </row>
    <row r="350" spans="1:7" ht="13.5" thickBot="1" x14ac:dyDescent="0.25">
      <c r="A350" s="18" t="s">
        <v>167</v>
      </c>
      <c r="B350" s="152">
        <f>SUM(F338:F341)</f>
        <v>1353.75</v>
      </c>
    </row>
    <row r="351" spans="1:7" ht="13.5" thickBot="1" x14ac:dyDescent="0.25">
      <c r="A351" s="18" t="s">
        <v>168</v>
      </c>
      <c r="B351" s="152">
        <f>SUM( G324:G344)</f>
        <v>1459.47</v>
      </c>
    </row>
    <row r="352" spans="1:7" ht="13.5" thickBot="1" x14ac:dyDescent="0.25">
      <c r="A352" s="18" t="s">
        <v>139</v>
      </c>
      <c r="B352" s="151">
        <f>SUM( G324:G344) * 0.26</f>
        <v>379.4622</v>
      </c>
      <c r="C352" s="21">
        <v>26</v>
      </c>
    </row>
    <row r="353" spans="1:6" ht="13.5" thickBot="1" x14ac:dyDescent="0.25">
      <c r="A353" s="18" t="s">
        <v>140</v>
      </c>
      <c r="B353" s="151">
        <f>SUM( G324:G344) + SUM( G324:G344) * 0.26</f>
        <v>1838.9322</v>
      </c>
    </row>
    <row r="354" spans="1:6" x14ac:dyDescent="0.2">
      <c r="F354" s="129"/>
    </row>
  </sheetData>
  <phoneticPr fontId="42" type="noConversion"/>
  <dataValidations xWindow="367" yWindow="768" count="140">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2:C16 C120:C123 C85:C8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2:F16 F120:F123 F85:F8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18 G125 G8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1:C23 C128:C12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1:F23 F128:F12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25 G13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28 C134 C9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28 F134 F9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quinaria, esta calculada de los parciales de Toda la Maquinaria Necesaria para este Concepto, NO LA CAMBIE!!." sqref="G30 G136 G9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33 G139 G96 G62">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35 B141 B98 B64">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36 B142 B99 B65">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37 B143 B100 B66">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38 B144 B101 B67">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39 B145 B102 B68">
      <formula1>0</formula1>
    </dataValidation>
    <dataValidation type="decimal" operator="greaterThan" allowBlank="1" showInputMessage="1" showErrorMessage="1" errorTitle="! No Cambie este Valor !" error="No lo olvide UD NO DEBE CAMBIAR ESTA CELDA PERDERA LA FORMULA DE ESTE PRECIO UNITARIO." promptTitle="!! COSTO INDIRECTO !!" prompt="Este renglon contiene el Total del Costo Directo multiplicado por Factor de Indirectos y esta Programada con la Formula especifica para actualizar su Precio Unitario,por tal motivo, NO LA CAMBIE!!." sqref="B40 B146 B103 B69">
      <formula1>0</formula1>
    </dataValidation>
    <dataValidation type="decimal" operator="greaterThan" allowBlank="1" showInputMessage="1" showErrorMessage="1" errorTitle="! No Cambie este Valor !" error="No lo olvide UD NO DEBE CAMBIAR ESTA CELDA PERDERA LA FORMULA DE ESTE PRECIO UNITARIO." promptTitle="!! FACTOR DE COSTO INDIRECTO !!" prompt="Este renglon contiene el Porcentaje del Costo Indirecto el cual se usara para Calcular el Costo Indirecto y esta Programada con la Formula especifica para actualizar su Precio Unitario,por tal motivo, NO LA CAMBIE!!." sqref="C40 C146 C103 C69">
      <formula1>0</formula1>
    </dataValidation>
    <dataValidation type="decimal" operator="greaterThan" allowBlank="1" showInputMessage="1" showErrorMessage="1" errorTitle="! No Cambie este Valor !" error="No lo olvide UD NO DEBE CAMBIAR ESTA CELDA PERDERA LA FORMULA DE ESTE PRECIO UNITARIO." promptTitle="    !! PRECIO UNITARIO !!" prompt="Este renglon contiene el Total del Costo Directo mas el Costo Indirecto y esta Programada con la Formula especifica para actualizar su Precio Unitario,por tal motivo, NO LA CAMBIE!!." sqref="B41 B147 B104 B7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5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5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los Basicos, esta calculada de los parciales de Todos los Basicos Necesarios para este Concepto, NO LA CAMBIE!!." sqref="G5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6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6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6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6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6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6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16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16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16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17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17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17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17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17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los Basicos, esta calculada de los parciales de Todos los Basicos Necesarios para este Concepto, NO LA CAMBIE!!." sqref="G17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181">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183">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184">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185">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186">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187">
      <formula1>0</formula1>
    </dataValidation>
    <dataValidation type="decimal" operator="greaterThan" allowBlank="1" showInputMessage="1" showErrorMessage="1" errorTitle="! No Cambie este Valor !" error="No lo olvide UD NO DEBE CAMBIAR ESTA CELDA PERDERA LA FORMULA DE ESTE PRECIO UNITARIO." promptTitle="!! COSTO INDIRECTO !!" prompt="Este renglon contiene el Total del Costo Directo multiplicado por Factor de Indirectos y esta Programada con la Formula especifica para actualizar su Precio Unitario,por tal motivo, NO LA CAMBIE!!." sqref="B188">
      <formula1>0</formula1>
    </dataValidation>
    <dataValidation type="decimal" operator="greaterThan" allowBlank="1" showInputMessage="1" showErrorMessage="1" errorTitle="! No Cambie este Valor !" error="No lo olvide UD NO DEBE CAMBIAR ESTA CELDA PERDERA LA FORMULA DE ESTE PRECIO UNITARIO." promptTitle="!! FACTOR DE COSTO INDIRECTO !!" prompt="Este renglon contiene el Porcentaje del Costo Indirecto el cual se usara para Calcular el Costo Indirecto y esta Programada con la Formula especifica para actualizar su Precio Unitario,por tal motivo, NO LA CAMBIE!!." sqref="C188">
      <formula1>0</formula1>
    </dataValidation>
    <dataValidation type="decimal" operator="greaterThan" allowBlank="1" showInputMessage="1" showErrorMessage="1" errorTitle="! No Cambie este Valor !" error="No lo olvide UD NO DEBE CAMBIAR ESTA CELDA PERDERA LA FORMULA DE ESTE PRECIO UNITARIO." promptTitle="    !! PRECIO UNITARIO !!" prompt="Este renglon contiene el Total del Costo Directo mas el Costo Indirecto y esta Programada con la Formula especifica para actualizar su Precio Unitario,por tal motivo, NO LA CAMBIE!!." sqref="B18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0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0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0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0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0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07">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0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0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210">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1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13">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terial" prompt="Esta es la Cantidad de Material por la Unidad de su Precio Unitario, es decir el rendimiento necesario para ejecutar una Unidad de su Precio Unitario, y diferente de Cero." sqref="C21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Material, esta calculada en base al Costo Unitario por el Rendimiento que Ud. determino para este Concepto, NO LA CAMBIE!!." sqref="F21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teriales, esta calculada de los parciales de Toda los Materiales Necesarios para este Concepto, NO LA CAMBIE!!." sqref="G21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21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21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los Basicos, esta calculada de los parciales de Todos los Basicos Necesarios para este Concepto, NO LA CAMBIE!!." sqref="G221">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224">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226">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227">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228">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229">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230">
      <formula1>0</formula1>
    </dataValidation>
    <dataValidation type="decimal" operator="greaterThan" allowBlank="1" showInputMessage="1" showErrorMessage="1" errorTitle="! No Cambie este Valor !" error="No lo olvide UD NO DEBE CAMBIAR ESTA CELDA PERDERA LA FORMULA DE ESTE PRECIO UNITARIO." promptTitle="!! COSTO INDIRECTO !!" prompt="Este renglon contiene el Total del Costo Directo multiplicado por Factor de Indirectos y esta Programada con la Formula especifica para actualizar su Precio Unitario,por tal motivo, NO LA CAMBIE!!." sqref="B231">
      <formula1>0</formula1>
    </dataValidation>
    <dataValidation type="decimal" operator="greaterThan" allowBlank="1" showInputMessage="1" showErrorMessage="1" errorTitle="! No Cambie este Valor !" error="No lo olvide UD NO DEBE CAMBIAR ESTA CELDA PERDERA LA FORMULA DE ESTE PRECIO UNITARIO." promptTitle="!! FACTOR DE COSTO INDIRECTO !!" prompt="Este renglon contiene el Porcentaje del Costo Indirecto el cual se usara para Calcular el Costo Indirecto y esta Programada con la Formula especifica para actualizar su Precio Unitario,por tal motivo, NO LA CAMBIE!!." sqref="C231">
      <formula1>0</formula1>
    </dataValidation>
    <dataValidation type="decimal" operator="greaterThan" allowBlank="1" showInputMessage="1" showErrorMessage="1" errorTitle="! No Cambie este Valor !" error="No lo olvide UD NO DEBE CAMBIAR ESTA CELDA PERDERA LA FORMULA DE ESTE PRECIO UNITARIO." promptTitle="    !! PRECIO UNITARIO !!" prompt="Este renglon contiene el Total del Costo Directo mas el Costo Indirecto y esta Programada con la Formula especifica para actualizar su Precio Unitario,por tal motivo, NO LA CAMBIE!!." sqref="B23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4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4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4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4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5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5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25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25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25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los Basicos, esta calculada de los parciales de Todos los Basicos Necesarios para este Concepto, NO LA CAMBIE!!." sqref="G25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260">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262">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263">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264">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265">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266">
      <formula1>0</formula1>
    </dataValidation>
    <dataValidation type="decimal" operator="greaterThan" allowBlank="1" showInputMessage="1" showErrorMessage="1" errorTitle="! No Cambie este Valor !" error="No lo olvide UD NO DEBE CAMBIAR ESTA CELDA PERDERA LA FORMULA DE ESTE PRECIO UNITARIO." promptTitle="!! COSTO INDIRECTO !!" prompt="Este renglon contiene el Total del Costo Directo multiplicado por Factor de Indirectos y esta Programada con la Formula especifica para actualizar su Precio Unitario,por tal motivo, NO LA CAMBIE!!." sqref="B267">
      <formula1>0</formula1>
    </dataValidation>
    <dataValidation type="decimal" operator="greaterThan" allowBlank="1" showInputMessage="1" showErrorMessage="1" errorTitle="! No Cambie este Valor !" error="No lo olvide UD NO DEBE CAMBIAR ESTA CELDA PERDERA LA FORMULA DE ESTE PRECIO UNITARIO." promptTitle="!! FACTOR DE COSTO INDIRECTO !!" prompt="Este renglon contiene el Porcentaje del Costo Indirecto el cual se usara para Calcular el Costo Indirecto y esta Programada con la Formula especifica para actualizar su Precio Unitario,por tal motivo, NO LA CAMBIE!!." sqref="C267">
      <formula1>0</formula1>
    </dataValidation>
    <dataValidation type="decimal" operator="greaterThan" allowBlank="1" showInputMessage="1" showErrorMessage="1" errorTitle="! No Cambie este Valor !" error="No lo olvide UD NO DEBE CAMBIAR ESTA CELDA PERDERA LA FORMULA DE ESTE PRECIO UNITARIO." promptTitle="    !! PRECIO UNITARIO !!" prompt="Este renglon contiene el Total del Costo Directo mas el Costo Indirecto y esta Programada con la Formula especifica para actualizar su Precio Unitario,por tal motivo, NO LA CAMBIE!!." sqref="B26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28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28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28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28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28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quinaria, esta calculada de los parciales de Toda la Maquinaria Necesaria para este Concepto, NO LA CAMBIE!!." sqref="G291">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294">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294">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29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29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29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29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los Basicos, esta calculada de los parciales de Todos los Basicos Necesarios para este Concepto, NO LA CAMBIE!!." sqref="G29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301">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303">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304">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305">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306">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307">
      <formula1>0</formula1>
    </dataValidation>
    <dataValidation type="decimal" operator="greaterThan" allowBlank="1" showInputMessage="1" showErrorMessage="1" errorTitle="! No Cambie este Valor !" error="No lo olvide UD NO DEBE CAMBIAR ESTA CELDA PERDERA LA FORMULA DE ESTE PRECIO UNITARIO." promptTitle="!! COSTO INDIRECTO !!" prompt="Este renglon contiene el Total del Costo Directo multiplicado por Factor de Indirectos y esta Programada con la Formula especifica para actualizar su Precio Unitario,por tal motivo, NO LA CAMBIE!!." sqref="B308">
      <formula1>0</formula1>
    </dataValidation>
    <dataValidation type="decimal" operator="greaterThan" allowBlank="1" showInputMessage="1" showErrorMessage="1" errorTitle="! No Cambie este Valor !" error="No lo olvide UD NO DEBE CAMBIAR ESTA CELDA PERDERA LA FORMULA DE ESTE PRECIO UNITARIO." promptTitle="!! FACTOR DE COSTO INDIRECTO !!" prompt="Este renglon contiene el Porcentaje del Costo Indirecto el cual se usara para Calcular el Costo Indirecto y esta Programada con la Formula especifica para actualizar su Precio Unitario,por tal motivo, NO LA CAMBIE!!." sqref="C308">
      <formula1>0</formula1>
    </dataValidation>
    <dataValidation type="decimal" operator="greaterThan" allowBlank="1" showInputMessage="1" showErrorMessage="1" errorTitle="! No Cambie este Valor !" error="No lo olvide UD NO DEBE CAMBIAR ESTA CELDA PERDERA LA FORMULA DE ESTE PRECIO UNITARIO." promptTitle="    !! PRECIO UNITARIO !!" prompt="Este renglon contiene el Total del Costo Directo mas el Costo Indirecto y esta Programada con la Formula especifica para actualizar su Precio Unitario,por tal motivo, NO LA CAMBIE!!." sqref="B30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25">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2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26">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26">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Obra de Mano" prompt="Esta es la Cantidad de Obra de Mano por la Unidad de su Precio Unitario, es decir el rendimiento necesario para ejecutar una Unidad de su Precio Unitario, y diferente de Cero." sqref="C32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Obra de Mano, esta calculada en base al Costo Unitario por el Rendimiento que Ud. determino para este Concepto, NO LA CAMBIE!!." sqref="F327">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la Obra de Mano, esta calculada de los parciales de Toda la Obra de Mano Necesaria para este Concepto, NO LA CAMBIE!!." sqref="G32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33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332">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Maquinaria" prompt="Esta es la Cantidad de su Costo Horario por la Unidad de su Precio Unitario, es decir el rendimiento necesario para ejecutar una Unidad de su Precio Unitario, y diferente de Cero." sqref="C33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a Maquinaria, esta calculada en base al Costo Unitario por el Rendimiento que Ud. determino para este Concepto, NO LA CAMBIE!!." sqref="F333">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de Maquinaria, esta calculada de los parciales de Toda la Maquinaria Necesaria para este Concepto, NO LA CAMBIE!!." sqref="G335">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338">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338">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339">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339">
      <formula1>0</formula1>
    </dataValidation>
    <dataValidation type="decimal" operator="greaterThan" allowBlank="1" showInputMessage="1" showErrorMessage="1" errorTitle="Recuerde es Numerico !" error="No lo olvide Debe de ser numerico y diferente de cero, es decir no puede se alfabetico" promptTitle="Rendimiento de su Basico" prompt="Esta es la Cantidad de su Costo Basico por la Unidad de su Precio Unitario, es decir el rendimiento necesario para ejecutar una Unidad de su Precio Unitario, y diferente de Cero." sqref="C34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los Basicos, esta calculada en base al Costo Unitario por el Rendimiento que Ud. determino para este Concepto, NO LA CAMBIE!!." sqref="F340">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Sub Total los Basicos, esta calculada de los parciales de Todos los Basicos Necesarios para este Concepto, NO LA CAMBIE!!." sqref="G342">
      <formula1>0</formula1>
    </dataValidation>
    <dataValidation type="decimal" operator="greaterThan" allowBlank="1" showInputMessage="1" showErrorMessage="1" errorTitle="! No Cambie este Valor !" error="No lo olvide UD NO DEBE CAMBIAR ESTA CELDA PERDERA LA FORMULA DE ESTE PRECIO UNITARIO." promptTitle="!! No cambie este Valor !!" prompt="Este renglon contiene el Costo Directo que es la Suma del Total de la Obra de Mano, Materiales y Maquinaria y esta Programada con la Formula especifica para esto, NO LA CAMBIE!!." sqref="G345">
      <formula1>0</formula1>
    </dataValidation>
    <dataValidation type="decimal" operator="greaterThan" allowBlank="1" showInputMessage="1" showErrorMessage="1" errorTitle="! No Cambie este Valor !" error="No lo olvide UD NO DEBE CAMBIAR ESTA CELDA PERDERA LA FORMULA DE ESTE PRECIO UNITARIO." promptTitle="!! TOTAL DE OBRA DE MANO !!" prompt="Este renglon contiene el Total de la Obra de Mano y esta Programada con la Formula especifica para actualizar su Precio Unitario,por tal motivo, NO LA CAMBIE!!." sqref="B347">
      <formula1>0</formula1>
    </dataValidation>
    <dataValidation type="decimal" operator="greaterThan" allowBlank="1" showInputMessage="1" showErrorMessage="1" errorTitle="! No Cambie este Valor !" error="No lo olvide UD NO DEBE CAMBIAR ESTA CELDA PERDERA LA FORMULA DE ESTE PRECIO UNITARIO." promptTitle="!! TOTAL MATERIALES !!" prompt="Este renglon contiene el Total de los Materiales y esta Programada con la Formula especifica para actualizar su Precio Unitario,por tal motivo, NO LA CAMBIE!!." sqref="B348">
      <formula1>0</formula1>
    </dataValidation>
    <dataValidation type="decimal" operator="greaterThan" allowBlank="1" showInputMessage="1" showErrorMessage="1" errorTitle="! No Cambie este Valor !" error="No lo olvide UD NO DEBE CAMBIAR ESTA CELDA PERDERA LA FORMULA DE ESTE PRECIO UNITARIO." promptTitle="!! TOTAL DE MAQUINARIA !!" prompt="Este renglon contiene el Total de la Maquinaria y esta Programada con la Formula especifica para actualizar su Precio Unitario,por tal motivo, NO LA CAMBIE!!." sqref="B349">
      <formula1>0</formula1>
    </dataValidation>
    <dataValidation type="decimal" operator="greaterThan" allowBlank="1" showInputMessage="1" showErrorMessage="1" errorTitle="! No Cambie este Valor !" error="No lo olvide UD NO DEBE CAMBIAR ESTA CELDA PERDERA LA FORMULA DE ESTE PRECIO UNITARIO." promptTitle="!! TOTAL DE BASICOS !!" prompt="Este renglon contiene el Total de los Basicos y esta Programado con la Formula especifica para actualizar su Precio Unitario,por tal motivo, NO LA CAMBIE!!." sqref="B350">
      <formula1>0</formula1>
    </dataValidation>
    <dataValidation type="decimal" operator="greaterThan" allowBlank="1" showInputMessage="1" showErrorMessage="1" errorTitle="! No Cambie este Valor !" error="No lo olvide UD NO DEBE CAMBIAR ESTA CELDA PERDERA LA FORMULA DE ESTE PRECIO UNITARIO." promptTitle="!! TOTAL DE COSTO DIRECTO !!" prompt="Este renglon contiene el Total de la Obra de Mano, Materiales y Maquinaria, esta Programada con la Formula especifica para actualizar su Precio Unitario,por tal motivo, NO LA CAMBIE!!." sqref="B351">
      <formula1>0</formula1>
    </dataValidation>
    <dataValidation type="decimal" operator="greaterThan" allowBlank="1" showInputMessage="1" showErrorMessage="1" errorTitle="! No Cambie este Valor !" error="No lo olvide UD NO DEBE CAMBIAR ESTA CELDA PERDERA LA FORMULA DE ESTE PRECIO UNITARIO." promptTitle="!! COSTO INDIRECTO !!" prompt="Este renglon contiene el Total del Costo Directo multiplicado por Factor de Indirectos y esta Programada con la Formula especifica para actualizar su Precio Unitario,por tal motivo, NO LA CAMBIE!!." sqref="B352">
      <formula1>0</formula1>
    </dataValidation>
    <dataValidation type="decimal" operator="greaterThan" allowBlank="1" showInputMessage="1" showErrorMessage="1" errorTitle="! No Cambie este Valor !" error="No lo olvide UD NO DEBE CAMBIAR ESTA CELDA PERDERA LA FORMULA DE ESTE PRECIO UNITARIO." promptTitle="!! FACTOR DE COSTO INDIRECTO !!" prompt="Este renglon contiene el Porcentaje del Costo Indirecto el cual se usara para Calcular el Costo Indirecto y esta Programada con la Formula especifica para actualizar su Precio Unitario,por tal motivo, NO LA CAMBIE!!." sqref="C352">
      <formula1>0</formula1>
    </dataValidation>
    <dataValidation type="decimal" operator="greaterThan" allowBlank="1" showInputMessage="1" showErrorMessage="1" errorTitle="! No Cambie este Valor !" error="No lo olvide UD NO DEBE CAMBIAR ESTA CELDA PERDERA LA FORMULA DE ESTE PRECIO UNITARIO." promptTitle="    !! PRECIO UNITARIO !!" prompt="Este renglon contiene el Total del Costo Directo mas el Costo Indirecto y esta Programada con la Formula especifica para actualizar su Precio Unitario,por tal motivo, NO LA CAMBIE!!." sqref="B353">
      <formula1>0</formula1>
    </dataValidation>
  </dataValidations>
  <pageMargins left="0.6" right="1.38888888888889E-2" top="1" bottom="1" header="0.5" footer="0.5"/>
  <pageSetup scale="80" orientation="portrait" useFirstPageNumber="1" horizontalDpi="4294967293" r:id="rId1"/>
  <headerFooter alignWithMargins="0">
    <oddHeader xml:space="preserve">&amp;C&amp;12Analisis de Precios Unitarios
</oddHeader>
    <oddFooter>&amp;L&amp;D&amp;CEstimating DataBase Ltd.&amp;RPagina &amp;P de &amp;N</oddFooter>
  </headerFooter>
  <rowBreaks count="8" manualBreakCount="8">
    <brk id="45" max="16383" man="1"/>
    <brk id="73" max="16383" man="1"/>
    <brk id="108" max="16383" man="1"/>
    <brk id="151" max="16383" man="1"/>
    <brk id="193" max="16383" man="1"/>
    <brk id="236" max="16383" man="1"/>
    <brk id="272" max="16383" man="1"/>
    <brk id="313" max="16383" man="1"/>
  </rowBreaks>
  <drawing r:id="rId2"/>
  <legacyDrawing r:id="rId3"/>
  <controls>
    <mc:AlternateContent xmlns:mc="http://schemas.openxmlformats.org/markup-compatibility/2006">
      <mc:Choice Requires="x14">
        <control shapeId="1026" r:id="rId4" name="ButtonAuthorization">
          <controlPr defaultSize="0" print="0" disabled="1" autoFill="0" autoLine="0" autoPict="0" r:id="rId5">
            <anchor>
              <from>
                <xdr:col>0</xdr:col>
                <xdr:colOff>628650</xdr:colOff>
                <xdr:row>0</xdr:row>
                <xdr:rowOff>142875</xdr:rowOff>
              </from>
              <to>
                <xdr:col>0</xdr:col>
                <xdr:colOff>628650</xdr:colOff>
                <xdr:row>3</xdr:row>
                <xdr:rowOff>200025</xdr:rowOff>
              </to>
            </anchor>
          </controlPr>
        </control>
      </mc:Choice>
      <mc:Fallback>
        <control shapeId="1026" r:id="rId4" name="ButtonAuthorization"/>
      </mc:Fallback>
    </mc:AlternateContent>
  </control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indexed="31"/>
  </sheetPr>
  <dimension ref="A1:H48"/>
  <sheetViews>
    <sheetView showGridLines="0" showRowColHeaders="0" zoomScaleNormal="100" workbookViewId="0">
      <selection activeCell="I8" sqref="I7:I8"/>
    </sheetView>
  </sheetViews>
  <sheetFormatPr defaultColWidth="9.140625" defaultRowHeight="12.75" x14ac:dyDescent="0.2"/>
  <cols>
    <col min="1" max="1" width="17.7109375" style="20" customWidth="1"/>
    <col min="2" max="2" width="32.7109375" style="18" customWidth="1"/>
    <col min="3" max="3" width="8.7109375" style="19" customWidth="1"/>
    <col min="4" max="4" width="7.7109375" style="19" customWidth="1"/>
    <col min="5" max="5" width="11.7109375" style="119" customWidth="1"/>
    <col min="6" max="6" width="13.28515625" style="119" customWidth="1"/>
    <col min="7" max="7" width="13.7109375" style="119" customWidth="1"/>
    <col min="8" max="8" width="9.140625" style="20"/>
    <col min="9" max="9" width="14.42578125" style="20" customWidth="1"/>
    <col min="10" max="10" width="32.42578125" style="20" customWidth="1"/>
    <col min="11" max="12" width="9.140625" style="20"/>
    <col min="13" max="13" width="13" style="20" customWidth="1"/>
    <col min="14" max="14" width="12.28515625" style="20" customWidth="1"/>
    <col min="15" max="15" width="11.85546875" style="20" customWidth="1"/>
    <col min="16" max="16" width="13.42578125" style="20" customWidth="1"/>
    <col min="17" max="16384" width="9.140625" style="20"/>
  </cols>
  <sheetData>
    <row r="1" spans="1:8" ht="15.75" x14ac:dyDescent="0.2">
      <c r="B1" s="81" t="s">
        <v>627</v>
      </c>
      <c r="H1"/>
    </row>
    <row r="2" spans="1:8" x14ac:dyDescent="0.2">
      <c r="A2"/>
      <c r="B2"/>
      <c r="C2"/>
      <c r="D2"/>
      <c r="E2"/>
      <c r="F2"/>
      <c r="G2"/>
      <c r="H2"/>
    </row>
    <row r="3" spans="1:8" x14ac:dyDescent="0.2">
      <c r="B3" s="20"/>
      <c r="H3"/>
    </row>
    <row r="4" spans="1:8" x14ac:dyDescent="0.2">
      <c r="B4" s="20"/>
      <c r="H4"/>
    </row>
    <row r="5" spans="1:8" x14ac:dyDescent="0.2">
      <c r="B5" s="20"/>
      <c r="H5"/>
    </row>
    <row r="6" spans="1:8" x14ac:dyDescent="0.2">
      <c r="G6" s="82">
        <v>40434</v>
      </c>
      <c r="H6"/>
    </row>
    <row r="7" spans="1:8" ht="25.5" x14ac:dyDescent="0.2">
      <c r="A7" s="20" t="s">
        <v>548</v>
      </c>
      <c r="B7" s="18" t="s">
        <v>518</v>
      </c>
      <c r="H7"/>
    </row>
    <row r="8" spans="1:8" ht="25.5" x14ac:dyDescent="0.2">
      <c r="A8" s="20" t="s">
        <v>549</v>
      </c>
      <c r="B8" s="18" t="s">
        <v>541</v>
      </c>
      <c r="H8"/>
    </row>
    <row r="9" spans="1:8" x14ac:dyDescent="0.2">
      <c r="A9" s="20" t="s">
        <v>550</v>
      </c>
      <c r="B9" s="18" t="s">
        <v>520</v>
      </c>
      <c r="H9"/>
    </row>
    <row r="10" spans="1:8" ht="13.5" thickBot="1" x14ac:dyDescent="0.25">
      <c r="H10"/>
    </row>
    <row r="11" spans="1:8" ht="13.5" thickBot="1" x14ac:dyDescent="0.25">
      <c r="A11" s="83" t="s">
        <v>527</v>
      </c>
      <c r="B11" s="141" t="s">
        <v>529</v>
      </c>
      <c r="C11" s="143" t="s">
        <v>530</v>
      </c>
      <c r="D11" s="143" t="s">
        <v>558</v>
      </c>
      <c r="E11" s="160" t="s">
        <v>67</v>
      </c>
      <c r="F11" s="160" t="s">
        <v>531</v>
      </c>
      <c r="G11" s="161" t="s">
        <v>68</v>
      </c>
      <c r="H11"/>
    </row>
    <row r="12" spans="1:8" x14ac:dyDescent="0.2">
      <c r="A12"/>
      <c r="B12"/>
      <c r="C12"/>
      <c r="D12"/>
      <c r="E12"/>
      <c r="F12"/>
      <c r="G12"/>
      <c r="H12"/>
    </row>
    <row r="13" spans="1:8" ht="13.5" thickBot="1" x14ac:dyDescent="0.25">
      <c r="B13" s="154" t="s">
        <v>134</v>
      </c>
      <c r="H13"/>
    </row>
    <row r="14" spans="1:8" ht="39" thickBot="1" x14ac:dyDescent="0.25">
      <c r="A14" s="19" t="s">
        <v>136</v>
      </c>
      <c r="B14" s="18" t="s">
        <v>132</v>
      </c>
      <c r="C14" s="162">
        <v>650</v>
      </c>
      <c r="D14" s="19" t="s">
        <v>621</v>
      </c>
      <c r="E14" s="119">
        <v>9.5508000000000006</v>
      </c>
      <c r="F14" s="119">
        <v>6208.02</v>
      </c>
      <c r="H14"/>
    </row>
    <row r="15" spans="1:8" ht="13.5" thickBot="1" x14ac:dyDescent="0.25">
      <c r="H15"/>
    </row>
    <row r="16" spans="1:8" ht="13.5" thickBot="1" x14ac:dyDescent="0.25">
      <c r="B16" s="147" t="s">
        <v>69</v>
      </c>
      <c r="G16" s="163">
        <v>6208.02</v>
      </c>
      <c r="H16"/>
    </row>
    <row r="17" spans="1:8" x14ac:dyDescent="0.2">
      <c r="A17"/>
      <c r="B17"/>
      <c r="C17"/>
      <c r="D17"/>
      <c r="E17"/>
      <c r="F17"/>
      <c r="G17"/>
      <c r="H17"/>
    </row>
    <row r="18" spans="1:8" ht="13.5" thickBot="1" x14ac:dyDescent="0.25">
      <c r="B18" s="154" t="s">
        <v>142</v>
      </c>
    </row>
    <row r="19" spans="1:8" ht="39" thickBot="1" x14ac:dyDescent="0.25">
      <c r="A19" s="19" t="s">
        <v>143</v>
      </c>
      <c r="B19" s="18" t="s">
        <v>141</v>
      </c>
      <c r="C19" s="162">
        <v>85</v>
      </c>
      <c r="D19" s="19" t="s">
        <v>564</v>
      </c>
      <c r="E19" s="119">
        <v>63.012599999999999</v>
      </c>
      <c r="F19" s="119">
        <v>5356.07</v>
      </c>
    </row>
    <row r="20" spans="1:8" ht="39" thickBot="1" x14ac:dyDescent="0.25">
      <c r="A20" s="19" t="s">
        <v>148</v>
      </c>
      <c r="B20" s="18" t="s">
        <v>147</v>
      </c>
      <c r="C20" s="162">
        <v>35</v>
      </c>
      <c r="D20" s="19" t="s">
        <v>564</v>
      </c>
      <c r="E20" s="119">
        <v>42.84</v>
      </c>
      <c r="F20" s="119">
        <v>1499.4</v>
      </c>
    </row>
    <row r="21" spans="1:8" ht="13.5" thickBot="1" x14ac:dyDescent="0.25"/>
    <row r="22" spans="1:8" ht="13.5" thickBot="1" x14ac:dyDescent="0.25">
      <c r="B22" s="147" t="s">
        <v>70</v>
      </c>
      <c r="G22" s="163">
        <v>6855.47</v>
      </c>
    </row>
    <row r="23" spans="1:8" x14ac:dyDescent="0.2">
      <c r="A23"/>
      <c r="B23"/>
      <c r="C23"/>
      <c r="D23"/>
      <c r="E23"/>
      <c r="F23"/>
      <c r="G23"/>
      <c r="H23"/>
    </row>
    <row r="24" spans="1:8" ht="13.5" thickBot="1" x14ac:dyDescent="0.25">
      <c r="A24" s="133" t="s">
        <v>50</v>
      </c>
    </row>
    <row r="25" spans="1:8" ht="51.75" thickBot="1" x14ac:dyDescent="0.25">
      <c r="A25" s="19" t="s">
        <v>51</v>
      </c>
      <c r="B25" s="18" t="s">
        <v>49</v>
      </c>
      <c r="C25" s="162">
        <v>90</v>
      </c>
      <c r="D25" s="19" t="s">
        <v>621</v>
      </c>
      <c r="E25" s="119">
        <v>147.29400000000001</v>
      </c>
      <c r="F25" s="119">
        <v>13256.46</v>
      </c>
    </row>
    <row r="26" spans="1:8" ht="64.5" thickBot="1" x14ac:dyDescent="0.25">
      <c r="A26" s="19" t="s">
        <v>53</v>
      </c>
      <c r="B26" s="18" t="s">
        <v>52</v>
      </c>
      <c r="C26" s="162">
        <v>180</v>
      </c>
      <c r="D26" s="19" t="s">
        <v>621</v>
      </c>
      <c r="E26" s="119">
        <v>145.27799999999999</v>
      </c>
      <c r="F26" s="119">
        <v>26150.04</v>
      </c>
    </row>
    <row r="27" spans="1:8" ht="39" thickBot="1" x14ac:dyDescent="0.25">
      <c r="A27" s="19" t="s">
        <v>57</v>
      </c>
      <c r="B27" s="18" t="s">
        <v>56</v>
      </c>
      <c r="C27" s="162">
        <v>540</v>
      </c>
      <c r="D27" s="19" t="s">
        <v>621</v>
      </c>
      <c r="E27" s="119">
        <v>59.8626</v>
      </c>
      <c r="F27" s="119">
        <v>32325.8</v>
      </c>
    </row>
    <row r="28" spans="1:8" ht="13.5" thickBot="1" x14ac:dyDescent="0.25"/>
    <row r="29" spans="1:8" ht="13.5" thickBot="1" x14ac:dyDescent="0.25">
      <c r="B29" s="147" t="s">
        <v>71</v>
      </c>
      <c r="G29" s="163">
        <v>71732.3</v>
      </c>
    </row>
    <row r="30" spans="1:8" x14ac:dyDescent="0.2">
      <c r="A30"/>
      <c r="B30"/>
      <c r="C30"/>
      <c r="D30"/>
      <c r="E30"/>
      <c r="F30"/>
      <c r="G30"/>
      <c r="H30"/>
    </row>
    <row r="31" spans="1:8" ht="13.5" thickBot="1" x14ac:dyDescent="0.25">
      <c r="A31" s="133" t="s">
        <v>59</v>
      </c>
    </row>
    <row r="32" spans="1:8" ht="51.75" thickBot="1" x14ac:dyDescent="0.25">
      <c r="A32" s="164" t="s">
        <v>60</v>
      </c>
      <c r="B32" s="18" t="s">
        <v>58</v>
      </c>
      <c r="C32" s="162">
        <v>8</v>
      </c>
      <c r="D32" s="19" t="s">
        <v>150</v>
      </c>
      <c r="E32" s="119">
        <v>20660.232600000003</v>
      </c>
      <c r="F32" s="119">
        <v>165281.85999999999</v>
      </c>
    </row>
    <row r="33" spans="1:8" ht="13.5" thickBot="1" x14ac:dyDescent="0.25">
      <c r="H33"/>
    </row>
    <row r="34" spans="1:8" ht="13.5" thickBot="1" x14ac:dyDescent="0.25">
      <c r="B34" s="147" t="s">
        <v>72</v>
      </c>
      <c r="G34" s="163">
        <v>165281.85999999999</v>
      </c>
      <c r="H34"/>
    </row>
    <row r="35" spans="1:8" x14ac:dyDescent="0.2">
      <c r="A35"/>
      <c r="B35"/>
      <c r="C35"/>
      <c r="D35"/>
      <c r="E35"/>
      <c r="F35"/>
      <c r="G35"/>
      <c r="H35"/>
    </row>
    <row r="36" spans="1:8" ht="13.5" thickBot="1" x14ac:dyDescent="0.25">
      <c r="A36" s="133" t="s">
        <v>73</v>
      </c>
      <c r="H36"/>
    </row>
    <row r="37" spans="1:8" ht="64.5" thickBot="1" x14ac:dyDescent="0.25">
      <c r="A37" s="164" t="s">
        <v>66</v>
      </c>
      <c r="B37" s="18" t="s">
        <v>64</v>
      </c>
      <c r="C37" s="162">
        <v>48</v>
      </c>
      <c r="D37" s="19" t="s">
        <v>150</v>
      </c>
      <c r="E37" s="119">
        <v>1764.0126</v>
      </c>
      <c r="F37" s="119">
        <v>84672.6</v>
      </c>
      <c r="H37"/>
    </row>
    <row r="38" spans="1:8" ht="13.5" thickBot="1" x14ac:dyDescent="0.25">
      <c r="H38"/>
    </row>
    <row r="39" spans="1:8" ht="13.5" thickBot="1" x14ac:dyDescent="0.25">
      <c r="B39" s="147" t="s">
        <v>74</v>
      </c>
      <c r="G39" s="163">
        <v>84672.6</v>
      </c>
      <c r="H39"/>
    </row>
    <row r="40" spans="1:8" x14ac:dyDescent="0.2">
      <c r="A40"/>
      <c r="B40"/>
      <c r="C40"/>
      <c r="D40"/>
      <c r="E40"/>
      <c r="F40"/>
      <c r="G40"/>
      <c r="H40"/>
    </row>
    <row r="41" spans="1:8" ht="13.5" thickBot="1" x14ac:dyDescent="0.25">
      <c r="A41" s="133" t="s">
        <v>75</v>
      </c>
      <c r="H41"/>
    </row>
    <row r="42" spans="1:8" ht="39" thickBot="1" x14ac:dyDescent="0.25">
      <c r="A42" s="164" t="s">
        <v>152</v>
      </c>
      <c r="B42" s="18" t="s">
        <v>149</v>
      </c>
      <c r="C42" s="162">
        <v>25</v>
      </c>
      <c r="D42" s="19" t="s">
        <v>150</v>
      </c>
      <c r="E42" s="119">
        <v>2019.4902</v>
      </c>
      <c r="F42" s="119">
        <v>50487.26</v>
      </c>
      <c r="H42"/>
    </row>
    <row r="43" spans="1:8" ht="13.5" thickBot="1" x14ac:dyDescent="0.25">
      <c r="H43"/>
    </row>
    <row r="44" spans="1:8" ht="13.5" thickBot="1" x14ac:dyDescent="0.25">
      <c r="B44" s="147" t="s">
        <v>76</v>
      </c>
      <c r="G44" s="163">
        <v>50487.26</v>
      </c>
      <c r="H44"/>
    </row>
    <row r="45" spans="1:8" x14ac:dyDescent="0.2">
      <c r="A45"/>
      <c r="B45"/>
      <c r="C45"/>
      <c r="D45"/>
      <c r="E45"/>
      <c r="F45"/>
      <c r="G45"/>
      <c r="H45"/>
    </row>
    <row r="46" spans="1:8" ht="13.5" thickBot="1" x14ac:dyDescent="0.25">
      <c r="H46"/>
    </row>
    <row r="47" spans="1:8" ht="13.5" thickBot="1" x14ac:dyDescent="0.25">
      <c r="B47" s="147" t="s">
        <v>77</v>
      </c>
      <c r="G47" s="165">
        <v>385237.51</v>
      </c>
      <c r="H47"/>
    </row>
    <row r="48" spans="1:8" ht="15" x14ac:dyDescent="0.2">
      <c r="G48" s="166"/>
      <c r="H48"/>
    </row>
  </sheetData>
  <sheetProtection formatCells="0"/>
  <phoneticPr fontId="42" type="noConversion"/>
  <pageMargins left="0.5" right="0.61" top="0.75" bottom="0.75" header="0.5" footer="0.5"/>
  <pageSetup orientation="landscape" draft="1" horizontalDpi="120" verticalDpi="120" r:id="rId1"/>
  <headerFooter alignWithMargins="0">
    <oddHeader>&amp;C&amp;"Arial,Italic"&amp;14Presupuesto de Trabajo&amp;RPagina No &amp;P de &amp;N</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tabColor indexed="47"/>
  </sheetPr>
  <dimension ref="A1:H1"/>
  <sheetViews>
    <sheetView workbookViewId="0">
      <pane ySplit="1" topLeftCell="A2" activePane="bottomLeft" state="frozen"/>
      <selection pane="bottomLeft" activeCell="B8" sqref="B8"/>
    </sheetView>
  </sheetViews>
  <sheetFormatPr defaultRowHeight="12.75" x14ac:dyDescent="0.2"/>
  <cols>
    <col min="1" max="1" width="12.7109375" style="9" customWidth="1"/>
    <col min="2" max="2" width="36.7109375" style="9" customWidth="1"/>
    <col min="3" max="3" width="10.7109375" customWidth="1"/>
    <col min="4" max="4" width="18.5703125" customWidth="1"/>
  </cols>
  <sheetData>
    <row r="1" spans="1:8" ht="36" customHeight="1" x14ac:dyDescent="0.35">
      <c r="A1" s="29" t="s">
        <v>567</v>
      </c>
      <c r="B1" s="30" t="s">
        <v>566</v>
      </c>
      <c r="C1" s="26" t="s">
        <v>558</v>
      </c>
      <c r="D1" s="27" t="s">
        <v>557</v>
      </c>
      <c r="E1" s="197" t="s">
        <v>503</v>
      </c>
      <c r="F1" s="199"/>
      <c r="G1" s="199"/>
      <c r="H1" s="199"/>
    </row>
  </sheetData>
  <mergeCells count="1">
    <mergeCell ref="E1:H1"/>
  </mergeCells>
  <phoneticPr fontId="42" type="noConversion"/>
  <pageMargins left="0.75" right="0.75" top="1" bottom="1" header="0.5" footer="0.5"/>
  <pageSetup orientation="portrait" horizontalDpi="4294967293" verticalDpi="360"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tabColor indexed="45"/>
  </sheetPr>
  <dimension ref="A1:G2"/>
  <sheetViews>
    <sheetView workbookViewId="0">
      <pane ySplit="1" topLeftCell="A2" activePane="bottomLeft" state="frozen"/>
      <selection pane="bottomLeft" activeCell="D8" sqref="D8"/>
    </sheetView>
  </sheetViews>
  <sheetFormatPr defaultRowHeight="12.75" x14ac:dyDescent="0.2"/>
  <cols>
    <col min="1" max="1" width="12.7109375" customWidth="1"/>
    <col min="2" max="2" width="36.7109375" style="9" customWidth="1"/>
    <col min="3" max="3" width="10.7109375" customWidth="1"/>
    <col min="4" max="4" width="18.5703125" customWidth="1"/>
    <col min="5" max="5" width="46.28515625" customWidth="1"/>
  </cols>
  <sheetData>
    <row r="1" spans="1:7" ht="36" customHeight="1" x14ac:dyDescent="0.3">
      <c r="A1" s="63" t="s">
        <v>567</v>
      </c>
      <c r="B1" s="46" t="s">
        <v>566</v>
      </c>
      <c r="C1" s="45" t="s">
        <v>558</v>
      </c>
      <c r="D1" s="64" t="s">
        <v>557</v>
      </c>
      <c r="E1" s="66" t="s">
        <v>569</v>
      </c>
      <c r="F1" s="65"/>
      <c r="G1" s="65"/>
    </row>
    <row r="2" spans="1:7" ht="38.25" x14ac:dyDescent="0.2">
      <c r="A2" t="s">
        <v>136</v>
      </c>
      <c r="B2" s="9" t="s">
        <v>132</v>
      </c>
      <c r="C2" t="s">
        <v>621</v>
      </c>
      <c r="D2">
        <f>SUM(Matriz!G11:G32) + SUM(Matriz!G11:G32)* 0.26</f>
        <v>9.5508000000000006</v>
      </c>
    </row>
  </sheetData>
  <phoneticPr fontId="42" type="noConversion"/>
  <pageMargins left="0.75" right="0.75" top="1" bottom="1" header="0.5" footer="0.5"/>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tabColor indexed="41"/>
  </sheetPr>
  <dimension ref="A1:E3"/>
  <sheetViews>
    <sheetView workbookViewId="0">
      <selection activeCell="D16" sqref="D16"/>
    </sheetView>
  </sheetViews>
  <sheetFormatPr defaultColWidth="9.140625" defaultRowHeight="12.75" x14ac:dyDescent="0.2"/>
  <cols>
    <col min="1" max="1" width="12.7109375" style="13" customWidth="1"/>
    <col min="2" max="2" width="36.7109375" style="59" customWidth="1"/>
    <col min="3" max="3" width="10.7109375" style="15" customWidth="1"/>
    <col min="4" max="4" width="18.7109375" style="16" customWidth="1"/>
    <col min="5" max="5" width="46.28515625" style="13" customWidth="1"/>
    <col min="6" max="16384" width="9.140625" style="13"/>
  </cols>
  <sheetData>
    <row r="1" spans="1:5" ht="36" customHeight="1" x14ac:dyDescent="0.25">
      <c r="A1" s="45" t="s">
        <v>544</v>
      </c>
      <c r="B1" s="46" t="s">
        <v>566</v>
      </c>
      <c r="C1" s="45" t="s">
        <v>558</v>
      </c>
      <c r="D1" s="46" t="s">
        <v>557</v>
      </c>
      <c r="E1" s="66" t="s">
        <v>570</v>
      </c>
    </row>
    <row r="2" spans="1:5" ht="25.5" x14ac:dyDescent="0.2">
      <c r="A2" s="13" t="s">
        <v>143</v>
      </c>
      <c r="B2" s="59" t="s">
        <v>141</v>
      </c>
      <c r="C2" s="15" t="s">
        <v>564</v>
      </c>
      <c r="D2" s="16">
        <f>SUM(Matriz!G56:G61) + SUM(Matriz!G56:G61)* 0.26</f>
        <v>64.89</v>
      </c>
    </row>
    <row r="3" spans="1:5" ht="38.25" x14ac:dyDescent="0.2">
      <c r="A3" s="13" t="s">
        <v>148</v>
      </c>
      <c r="B3" s="59" t="s">
        <v>147</v>
      </c>
      <c r="C3" s="15" t="s">
        <v>564</v>
      </c>
      <c r="D3" s="16">
        <f>SUM(Matriz!G84:G95) + SUM(Matriz!G84:G95)* 0.26</f>
        <v>42.84</v>
      </c>
    </row>
  </sheetData>
  <phoneticPr fontId="42" type="noConversion"/>
  <pageMargins left="0.75" right="0.75" top="1" bottom="1" header="0.5" footer="0.5"/>
  <pageSetup orientation="portrait" horizontalDpi="360" verticalDpi="36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indexed="47"/>
  </sheetPr>
  <dimension ref="A1:F1"/>
  <sheetViews>
    <sheetView workbookViewId="0">
      <pane ySplit="1" topLeftCell="A2" activePane="bottomLeft" state="frozen"/>
      <selection activeCell="F31" sqref="F31"/>
      <selection pane="bottomLeft" activeCell="E1" sqref="E1"/>
    </sheetView>
  </sheetViews>
  <sheetFormatPr defaultRowHeight="12.75" x14ac:dyDescent="0.2"/>
  <cols>
    <col min="1" max="1" width="12.7109375" style="9" customWidth="1"/>
    <col min="2" max="2" width="36.7109375" style="9" customWidth="1"/>
    <col min="3" max="3" width="10.7109375" customWidth="1"/>
    <col min="4" max="4" width="18.5703125" customWidth="1"/>
    <col min="5" max="6" width="46.28515625" customWidth="1"/>
  </cols>
  <sheetData>
    <row r="1" spans="1:6" ht="34.5" customHeight="1" x14ac:dyDescent="0.25">
      <c r="A1" s="63" t="s">
        <v>567</v>
      </c>
      <c r="B1" s="46" t="s">
        <v>566</v>
      </c>
      <c r="C1" s="45" t="s">
        <v>558</v>
      </c>
      <c r="D1" s="64" t="s">
        <v>557</v>
      </c>
      <c r="E1" s="69" t="s">
        <v>505</v>
      </c>
      <c r="F1" s="68"/>
    </row>
  </sheetData>
  <phoneticPr fontId="42"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tabColor indexed="35"/>
  </sheetPr>
  <dimension ref="A1:E1"/>
  <sheetViews>
    <sheetView workbookViewId="0">
      <selection activeCell="B19" sqref="B19"/>
    </sheetView>
  </sheetViews>
  <sheetFormatPr defaultRowHeight="12.75" x14ac:dyDescent="0.2"/>
  <cols>
    <col min="1" max="1" width="12.7109375" style="9" customWidth="1"/>
    <col min="2" max="2" width="36.7109375" style="9" customWidth="1"/>
    <col min="3" max="3" width="10.7109375" customWidth="1"/>
    <col min="4" max="4" width="18.5703125" customWidth="1"/>
    <col min="5" max="5" width="45.28515625" customWidth="1"/>
  </cols>
  <sheetData>
    <row r="1" spans="1:5" ht="36" customHeight="1" x14ac:dyDescent="0.25">
      <c r="A1" s="63" t="s">
        <v>567</v>
      </c>
      <c r="B1" s="46" t="s">
        <v>566</v>
      </c>
      <c r="C1" s="45" t="s">
        <v>558</v>
      </c>
      <c r="D1" s="64" t="s">
        <v>557</v>
      </c>
      <c r="E1" s="67" t="s">
        <v>571</v>
      </c>
    </row>
  </sheetData>
  <phoneticPr fontId="42" type="noConversion"/>
  <pageMargins left="0.75" right="0.75" top="1" bottom="1" header="0.5" footer="0.5"/>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indexed="43"/>
  </sheetPr>
  <dimension ref="A1:E1"/>
  <sheetViews>
    <sheetView workbookViewId="0">
      <selection activeCell="E8" sqref="E8"/>
    </sheetView>
  </sheetViews>
  <sheetFormatPr defaultColWidth="9.140625" defaultRowHeight="12.75" x14ac:dyDescent="0.2"/>
  <cols>
    <col min="1" max="1" width="12.7109375" style="14" customWidth="1"/>
    <col min="2" max="2" width="36.7109375" style="13" customWidth="1"/>
    <col min="3" max="3" width="10.7109375" style="15" customWidth="1"/>
    <col min="4" max="4" width="18.5703125" style="16" customWidth="1"/>
    <col min="5" max="5" width="45.5703125" style="13" customWidth="1"/>
    <col min="6" max="16384" width="9.140625" style="13"/>
  </cols>
  <sheetData>
    <row r="1" spans="1:5" ht="36" customHeight="1" x14ac:dyDescent="0.25">
      <c r="A1" s="63" t="s">
        <v>567</v>
      </c>
      <c r="B1" s="46" t="s">
        <v>566</v>
      </c>
      <c r="C1" s="45" t="s">
        <v>558</v>
      </c>
      <c r="D1" s="64" t="s">
        <v>557</v>
      </c>
      <c r="E1" s="67" t="s">
        <v>572</v>
      </c>
    </row>
  </sheetData>
  <phoneticPr fontId="42" type="noConversion"/>
  <pageMargins left="0.75" right="0.75" top="1" bottom="1" header="0.5" footer="0.5"/>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47"/>
  </sheetPr>
  <dimension ref="A1:D1"/>
  <sheetViews>
    <sheetView workbookViewId="0">
      <pane ySplit="1" topLeftCell="A2" activePane="bottomLeft" state="frozen"/>
      <selection activeCell="F31" sqref="F31"/>
      <selection pane="bottomLeft" activeCell="B1" sqref="B1"/>
    </sheetView>
  </sheetViews>
  <sheetFormatPr defaultRowHeight="12.75" x14ac:dyDescent="0.2"/>
  <cols>
    <col min="1" max="1" width="12.85546875" customWidth="1"/>
    <col min="2" max="2" width="40.5703125" style="9" customWidth="1"/>
    <col min="3" max="3" width="10.28515625" customWidth="1"/>
    <col min="4" max="4" width="19" customWidth="1"/>
    <col min="5" max="5" width="15.42578125" customWidth="1"/>
    <col min="6" max="6" width="14" customWidth="1"/>
    <col min="7" max="7" width="13.140625" customWidth="1"/>
  </cols>
  <sheetData>
    <row r="1" spans="1:4" ht="36.75" customHeight="1" x14ac:dyDescent="0.2">
      <c r="A1" s="30" t="s">
        <v>544</v>
      </c>
      <c r="B1" s="25" t="s">
        <v>521</v>
      </c>
      <c r="C1" s="26" t="s">
        <v>558</v>
      </c>
      <c r="D1" s="27" t="s">
        <v>557</v>
      </c>
    </row>
  </sheetData>
  <phoneticPr fontId="42" type="noConversion"/>
  <pageMargins left="0.75" right="0.75" top="1" bottom="1" header="0.5" footer="0.5"/>
  <pageSetup orientation="portrait" horizontalDpi="360" verticalDpi="36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tabColor indexed="46"/>
  </sheetPr>
  <dimension ref="A1:D4"/>
  <sheetViews>
    <sheetView workbookViewId="0">
      <selection activeCell="I26" sqref="I26"/>
    </sheetView>
  </sheetViews>
  <sheetFormatPr defaultColWidth="9.140625" defaultRowHeight="12.75" x14ac:dyDescent="0.2"/>
  <cols>
    <col min="1" max="1" width="12.7109375" style="13" customWidth="1"/>
    <col min="2" max="2" width="36.7109375" style="59" customWidth="1"/>
    <col min="3" max="3" width="10.7109375" style="13" customWidth="1"/>
    <col min="4" max="4" width="18.5703125" style="16" customWidth="1"/>
    <col min="5" max="16384" width="9.140625" style="13"/>
  </cols>
  <sheetData>
    <row r="1" spans="1:4" ht="36" customHeight="1" x14ac:dyDescent="0.2">
      <c r="A1" s="63" t="s">
        <v>567</v>
      </c>
      <c r="B1" s="46" t="s">
        <v>566</v>
      </c>
      <c r="C1" s="45" t="s">
        <v>558</v>
      </c>
      <c r="D1" s="64" t="s">
        <v>557</v>
      </c>
    </row>
    <row r="2" spans="1:4" ht="51" x14ac:dyDescent="0.2">
      <c r="A2" s="13" t="s">
        <v>51</v>
      </c>
      <c r="B2" s="59" t="s">
        <v>49</v>
      </c>
      <c r="C2" s="13" t="s">
        <v>621</v>
      </c>
      <c r="D2" s="16">
        <f>SUM(Matriz!G162:G180) + SUM(Matriz!G162:G180)* 0.26</f>
        <v>147.29400000000001</v>
      </c>
    </row>
    <row r="3" spans="1:4" ht="51" x14ac:dyDescent="0.2">
      <c r="A3" s="13" t="s">
        <v>53</v>
      </c>
      <c r="B3" s="59" t="s">
        <v>52</v>
      </c>
      <c r="C3" s="13" t="s">
        <v>621</v>
      </c>
      <c r="D3" s="16">
        <f>SUM(Matriz!G204:G223) + SUM(Matriz!G204:G223)* 0.26</f>
        <v>145.27799999999999</v>
      </c>
    </row>
    <row r="4" spans="1:4" ht="25.5" x14ac:dyDescent="0.2">
      <c r="A4" s="13" t="s">
        <v>57</v>
      </c>
      <c r="B4" s="59" t="s">
        <v>56</v>
      </c>
      <c r="C4" s="13" t="s">
        <v>621</v>
      </c>
      <c r="D4" s="16">
        <f>SUM(Matriz!G247:G259) + SUM(Matriz!G247:G259)* 0.26</f>
        <v>59.8626</v>
      </c>
    </row>
  </sheetData>
  <phoneticPr fontId="42" type="noConversion"/>
  <pageMargins left="0.75" right="0.75" top="1" bottom="1" header="0.5" footer="0.5"/>
  <pageSetup orientation="portrait" horizontalDpi="4294967293" verticalDpi="36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indexed="42"/>
  </sheetPr>
  <dimension ref="A1:D2"/>
  <sheetViews>
    <sheetView workbookViewId="0">
      <selection activeCell="D21" sqref="D21"/>
    </sheetView>
  </sheetViews>
  <sheetFormatPr defaultColWidth="9.140625" defaultRowHeight="12.75" x14ac:dyDescent="0.2"/>
  <cols>
    <col min="1" max="1" width="12.7109375" style="6" customWidth="1"/>
    <col min="2" max="2" width="36.7109375" style="130" customWidth="1"/>
    <col min="3" max="3" width="10.7109375" style="15" customWidth="1"/>
    <col min="4" max="4" width="18.5703125" style="16" customWidth="1"/>
    <col min="5" max="16384" width="9.140625" style="13"/>
  </cols>
  <sheetData>
    <row r="1" spans="1:4" ht="36" customHeight="1" x14ac:dyDescent="0.2">
      <c r="A1" s="45" t="s">
        <v>544</v>
      </c>
      <c r="B1" s="46" t="s">
        <v>566</v>
      </c>
      <c r="C1" s="45" t="s">
        <v>558</v>
      </c>
      <c r="D1" s="46" t="s">
        <v>557</v>
      </c>
    </row>
    <row r="2" spans="1:4" ht="38.25" x14ac:dyDescent="0.2">
      <c r="A2" s="6" t="s">
        <v>60</v>
      </c>
      <c r="B2" s="130" t="s">
        <v>58</v>
      </c>
      <c r="C2" s="15" t="s">
        <v>150</v>
      </c>
      <c r="D2" s="16">
        <f>SUM(Matriz!G283:G300) + SUM(Matriz!G283:G300)* 0.26</f>
        <v>20662.021800000002</v>
      </c>
    </row>
  </sheetData>
  <phoneticPr fontId="42"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tabColor indexed="44"/>
  </sheetPr>
  <dimension ref="A1:D2"/>
  <sheetViews>
    <sheetView workbookViewId="0">
      <selection activeCell="F18" sqref="F18"/>
    </sheetView>
  </sheetViews>
  <sheetFormatPr defaultColWidth="9.140625" defaultRowHeight="12.75" x14ac:dyDescent="0.2"/>
  <cols>
    <col min="1" max="1" width="12.7109375" style="14" customWidth="1"/>
    <col min="2" max="2" width="36.7109375" style="59" customWidth="1"/>
    <col min="3" max="3" width="10.7109375" style="15" customWidth="1"/>
    <col min="4" max="4" width="18.5703125" style="16" customWidth="1"/>
    <col min="5" max="16384" width="9.140625" style="13"/>
  </cols>
  <sheetData>
    <row r="1" spans="1:4" ht="36" customHeight="1" x14ac:dyDescent="0.2">
      <c r="A1" s="63" t="s">
        <v>567</v>
      </c>
      <c r="B1" s="46" t="s">
        <v>566</v>
      </c>
      <c r="C1" s="45" t="s">
        <v>558</v>
      </c>
      <c r="D1" s="64" t="s">
        <v>557</v>
      </c>
    </row>
    <row r="2" spans="1:4" ht="51" x14ac:dyDescent="0.2">
      <c r="A2" s="14" t="s">
        <v>66</v>
      </c>
      <c r="B2" s="59" t="s">
        <v>64</v>
      </c>
      <c r="C2" s="15" t="s">
        <v>150</v>
      </c>
      <c r="D2" s="16">
        <f>SUM(Matriz!G324:G344) + SUM(Matriz!G324:G344)* 0.26</f>
        <v>1838.9322</v>
      </c>
    </row>
  </sheetData>
  <phoneticPr fontId="42" type="noConversion"/>
  <pageMargins left="0.75" right="0.75" top="1" bottom="1" header="0.5" footer="0.5"/>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tabColor indexed="41"/>
  </sheetPr>
  <dimension ref="A1:D1"/>
  <sheetViews>
    <sheetView workbookViewId="0">
      <selection activeCell="B2" sqref="B2"/>
    </sheetView>
  </sheetViews>
  <sheetFormatPr defaultColWidth="9.140625" defaultRowHeight="12.75" x14ac:dyDescent="0.2"/>
  <cols>
    <col min="1" max="1" width="12.7109375" style="14" customWidth="1"/>
    <col min="2" max="2" width="36.7109375" style="59" customWidth="1"/>
    <col min="3" max="3" width="10.7109375" style="15" customWidth="1"/>
    <col min="4" max="4" width="18.5703125" style="16" customWidth="1"/>
    <col min="5" max="16384" width="9.140625" style="13"/>
  </cols>
  <sheetData>
    <row r="1" spans="1:4" ht="36" customHeight="1" x14ac:dyDescent="0.2">
      <c r="A1" s="63" t="s">
        <v>567</v>
      </c>
      <c r="B1" s="46" t="s">
        <v>566</v>
      </c>
      <c r="C1" s="45" t="s">
        <v>558</v>
      </c>
      <c r="D1" s="64" t="s">
        <v>557</v>
      </c>
    </row>
  </sheetData>
  <phoneticPr fontId="42" type="noConversion"/>
  <pageMargins left="0.75" right="0.75" top="1" bottom="1" header="0.5" footer="0.5"/>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tabColor indexed="42"/>
  </sheetPr>
  <dimension ref="A1:D1"/>
  <sheetViews>
    <sheetView workbookViewId="0">
      <selection activeCell="I25" sqref="I25"/>
    </sheetView>
  </sheetViews>
  <sheetFormatPr defaultColWidth="9.140625" defaultRowHeight="12.75" x14ac:dyDescent="0.2"/>
  <cols>
    <col min="1" max="1" width="12.7109375" style="14" customWidth="1"/>
    <col min="2" max="2" width="36.7109375" style="59" customWidth="1"/>
    <col min="3" max="3" width="10.7109375" style="13" customWidth="1"/>
    <col min="4" max="4" width="18.5703125" style="16" customWidth="1"/>
    <col min="5" max="16384" width="9.140625" style="13"/>
  </cols>
  <sheetData>
    <row r="1" spans="1:4" ht="35.25" customHeight="1" x14ac:dyDescent="0.2">
      <c r="A1" s="63" t="s">
        <v>567</v>
      </c>
      <c r="B1" s="46" t="s">
        <v>566</v>
      </c>
      <c r="C1" s="45" t="s">
        <v>558</v>
      </c>
      <c r="D1" s="64" t="s">
        <v>557</v>
      </c>
    </row>
  </sheetData>
  <phoneticPr fontId="42" type="noConversion"/>
  <pageMargins left="0.75" right="0.75" top="1" bottom="1" header="0.5" footer="0.5"/>
  <pageSetup orientation="portrait" horizontalDpi="4294967293" verticalDpi="36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tabColor indexed="13"/>
  </sheetPr>
  <dimension ref="A1:D1"/>
  <sheetViews>
    <sheetView workbookViewId="0">
      <selection activeCell="A3" sqref="A3"/>
    </sheetView>
  </sheetViews>
  <sheetFormatPr defaultRowHeight="12.75" x14ac:dyDescent="0.2"/>
  <cols>
    <col min="1" max="1" width="12.7109375" style="8" customWidth="1"/>
    <col min="2" max="2" width="36.7109375" style="9" customWidth="1"/>
    <col min="3" max="3" width="10.7109375" customWidth="1"/>
    <col min="4" max="4" width="18.5703125" style="5" customWidth="1"/>
  </cols>
  <sheetData>
    <row r="1" spans="1:4" ht="36" customHeight="1" x14ac:dyDescent="0.2">
      <c r="A1" s="63" t="s">
        <v>567</v>
      </c>
      <c r="B1" s="46" t="s">
        <v>566</v>
      </c>
      <c r="C1" s="45" t="s">
        <v>558</v>
      </c>
      <c r="D1" s="64" t="s">
        <v>557</v>
      </c>
    </row>
  </sheetData>
  <phoneticPr fontId="42" type="noConversion"/>
  <pageMargins left="0.75" right="0.75" top="1" bottom="1" header="0.5" footer="0.5"/>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tabColor indexed="47"/>
  </sheetPr>
  <dimension ref="A1:D1"/>
  <sheetViews>
    <sheetView workbookViewId="0">
      <selection activeCell="F14" sqref="F14"/>
    </sheetView>
  </sheetViews>
  <sheetFormatPr defaultColWidth="9.140625" defaultRowHeight="12.75" x14ac:dyDescent="0.2"/>
  <cols>
    <col min="1" max="1" width="12.7109375" style="14" customWidth="1"/>
    <col min="2" max="2" width="36.7109375" style="13" customWidth="1"/>
    <col min="3" max="3" width="10.7109375" style="15" customWidth="1"/>
    <col min="4" max="4" width="18.5703125" style="16" customWidth="1"/>
    <col min="5" max="16384" width="9.140625" style="13"/>
  </cols>
  <sheetData>
    <row r="1" spans="1:4" ht="36" customHeight="1" x14ac:dyDescent="0.2">
      <c r="A1" s="63" t="s">
        <v>567</v>
      </c>
      <c r="B1" s="45" t="s">
        <v>566</v>
      </c>
      <c r="C1" s="45" t="s">
        <v>558</v>
      </c>
      <c r="D1" s="64" t="s">
        <v>557</v>
      </c>
    </row>
  </sheetData>
  <phoneticPr fontId="42" type="noConversion"/>
  <pageMargins left="0.75" right="0.75" top="1" bottom="1" header="0.5" footer="0.5"/>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tabColor indexed="31"/>
  </sheetPr>
  <dimension ref="A1:D1"/>
  <sheetViews>
    <sheetView workbookViewId="0">
      <selection activeCell="B6" sqref="B6"/>
    </sheetView>
  </sheetViews>
  <sheetFormatPr defaultColWidth="9.140625" defaultRowHeight="12.75" x14ac:dyDescent="0.2"/>
  <cols>
    <col min="1" max="1" width="12.7109375" style="14" customWidth="1"/>
    <col min="2" max="2" width="36.7109375" style="59" customWidth="1"/>
    <col min="3" max="3" width="10.7109375" style="15" customWidth="1"/>
    <col min="4" max="4" width="18.5703125" style="16" customWidth="1"/>
    <col min="5" max="16384" width="9.140625" style="13"/>
  </cols>
  <sheetData>
    <row r="1" spans="1:4" ht="36" customHeight="1" x14ac:dyDescent="0.2">
      <c r="A1" s="63" t="s">
        <v>567</v>
      </c>
      <c r="B1" s="46" t="s">
        <v>566</v>
      </c>
      <c r="C1" s="45" t="s">
        <v>558</v>
      </c>
      <c r="D1" s="64" t="s">
        <v>557</v>
      </c>
    </row>
  </sheetData>
  <phoneticPr fontId="42" type="noConversion"/>
  <pageMargins left="0.75" right="0.75" top="1" bottom="1" header="0.5" footer="0.5"/>
  <pageSetup orientation="portrait" horizontalDpi="4294967293" verticalDpi="36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tabColor indexed="50"/>
  </sheetPr>
  <dimension ref="A1:D1"/>
  <sheetViews>
    <sheetView workbookViewId="0">
      <selection activeCell="I25" sqref="I25"/>
    </sheetView>
  </sheetViews>
  <sheetFormatPr defaultColWidth="9.140625" defaultRowHeight="12.75" x14ac:dyDescent="0.2"/>
  <cols>
    <col min="1" max="1" width="12.7109375" style="14" customWidth="1"/>
    <col min="2" max="2" width="36.7109375" style="13" customWidth="1"/>
    <col min="3" max="3" width="10.7109375" style="15" customWidth="1"/>
    <col min="4" max="4" width="18.5703125" style="16" customWidth="1"/>
    <col min="5" max="16384" width="9.140625" style="13"/>
  </cols>
  <sheetData>
    <row r="1" spans="1:4" ht="36" customHeight="1" x14ac:dyDescent="0.2">
      <c r="A1" s="63" t="s">
        <v>567</v>
      </c>
      <c r="B1" s="45" t="s">
        <v>566</v>
      </c>
      <c r="C1" s="45" t="s">
        <v>558</v>
      </c>
      <c r="D1" s="64" t="s">
        <v>557</v>
      </c>
    </row>
  </sheetData>
  <phoneticPr fontId="42" type="noConversion"/>
  <pageMargins left="0.75" right="0.75" top="1" bottom="1" header="0.5" footer="0.5"/>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tabColor indexed="46"/>
  </sheetPr>
  <dimension ref="A1:D2"/>
  <sheetViews>
    <sheetView workbookViewId="0">
      <selection activeCell="B7" sqref="B7"/>
    </sheetView>
  </sheetViews>
  <sheetFormatPr defaultRowHeight="12.75" x14ac:dyDescent="0.2"/>
  <cols>
    <col min="1" max="1" width="12.7109375" style="4" customWidth="1"/>
    <col min="2" max="2" width="36.7109375" style="9" customWidth="1"/>
    <col min="3" max="3" width="10.7109375" style="1" customWidth="1"/>
    <col min="4" max="4" width="18.5703125" style="5" customWidth="1"/>
  </cols>
  <sheetData>
    <row r="1" spans="1:4" ht="36" customHeight="1" x14ac:dyDescent="0.2">
      <c r="A1" s="63" t="s">
        <v>567</v>
      </c>
      <c r="B1" s="46" t="s">
        <v>566</v>
      </c>
      <c r="C1" s="45" t="s">
        <v>558</v>
      </c>
      <c r="D1" s="64" t="s">
        <v>557</v>
      </c>
    </row>
    <row r="2" spans="1:4" ht="38.25" x14ac:dyDescent="0.2">
      <c r="A2" s="4" t="s">
        <v>152</v>
      </c>
      <c r="B2" s="9" t="s">
        <v>149</v>
      </c>
      <c r="C2" s="1" t="s">
        <v>150</v>
      </c>
      <c r="D2" s="5">
        <f>SUM(Matriz!G119:G138) + SUM(Matriz!G119:G138)* 0.26</f>
        <v>2019.4902</v>
      </c>
    </row>
  </sheetData>
  <phoneticPr fontId="42" type="noConversion"/>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E1"/>
  <sheetViews>
    <sheetView topLeftCell="D1" workbookViewId="0">
      <selection activeCell="A2" sqref="A2"/>
    </sheetView>
  </sheetViews>
  <sheetFormatPr defaultRowHeight="12.75" x14ac:dyDescent="0.2"/>
  <cols>
    <col min="1" max="1" width="12.7109375" customWidth="1"/>
    <col min="2" max="2" width="36.7109375" style="9" customWidth="1"/>
    <col min="3" max="3" width="10.7109375" customWidth="1"/>
    <col min="4" max="4" width="18.5703125" customWidth="1"/>
  </cols>
  <sheetData>
    <row r="1" spans="1:5" ht="36" customHeight="1" x14ac:dyDescent="0.3">
      <c r="A1" s="63" t="s">
        <v>567</v>
      </c>
      <c r="B1" s="46" t="s">
        <v>566</v>
      </c>
      <c r="C1" s="45" t="s">
        <v>558</v>
      </c>
      <c r="D1" s="64" t="s">
        <v>557</v>
      </c>
      <c r="E1" s="62"/>
    </row>
  </sheetData>
  <phoneticPr fontId="42" type="noConversion"/>
  <pageMargins left="0.75" right="0.75" top="1" bottom="1" header="0.5" footer="0.5"/>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E1"/>
  <sheetViews>
    <sheetView workbookViewId="0">
      <selection activeCell="B15" sqref="B15"/>
    </sheetView>
  </sheetViews>
  <sheetFormatPr defaultRowHeight="12.75" x14ac:dyDescent="0.2"/>
  <cols>
    <col min="1" max="1" width="12.7109375" customWidth="1"/>
    <col min="2" max="2" width="36.7109375" style="9" customWidth="1"/>
    <col min="3" max="3" width="10.7109375" customWidth="1"/>
    <col min="4" max="4" width="18.7109375" customWidth="1"/>
    <col min="5" max="5" width="46.28515625" customWidth="1"/>
  </cols>
  <sheetData>
    <row r="1" spans="1:5" ht="36" customHeight="1" x14ac:dyDescent="0.25">
      <c r="A1" s="63" t="s">
        <v>567</v>
      </c>
      <c r="B1" s="46" t="s">
        <v>566</v>
      </c>
      <c r="C1" s="45" t="s">
        <v>558</v>
      </c>
      <c r="D1" s="64" t="s">
        <v>557</v>
      </c>
      <c r="E1" s="66" t="s">
        <v>516</v>
      </c>
    </row>
  </sheetData>
  <phoneticPr fontId="42" type="noConversion"/>
  <pageMargins left="0.75" right="0.75" top="1" bottom="1" header="0.5" footer="0.5"/>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E1"/>
  <sheetViews>
    <sheetView workbookViewId="0">
      <selection activeCell="E7" sqref="E7"/>
    </sheetView>
  </sheetViews>
  <sheetFormatPr defaultRowHeight="12.75" x14ac:dyDescent="0.2"/>
  <cols>
    <col min="1" max="1" width="12.7109375" customWidth="1"/>
    <col min="2" max="2" width="36.7109375" customWidth="1"/>
    <col min="3" max="3" width="10.7109375" customWidth="1"/>
    <col min="4" max="4" width="18.5703125" customWidth="1"/>
    <col min="5" max="5" width="46.28515625" customWidth="1"/>
  </cols>
  <sheetData>
    <row r="1" spans="1:5" ht="36" customHeight="1" x14ac:dyDescent="0.25">
      <c r="A1" s="63" t="s">
        <v>567</v>
      </c>
      <c r="B1" s="46" t="s">
        <v>566</v>
      </c>
      <c r="C1" s="45" t="s">
        <v>558</v>
      </c>
      <c r="D1" s="64" t="s">
        <v>557</v>
      </c>
      <c r="E1" s="66" t="s">
        <v>516</v>
      </c>
    </row>
  </sheetData>
  <phoneticPr fontId="42" type="noConversion"/>
  <pageMargins left="0.75" right="0.75" top="1" bottom="1" header="0.5" footer="0.5"/>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1"/>
  <sheetViews>
    <sheetView workbookViewId="0">
      <selection activeCell="D17" sqref="D17"/>
    </sheetView>
  </sheetViews>
  <sheetFormatPr defaultRowHeight="12.75" x14ac:dyDescent="0.2"/>
  <cols>
    <col min="1" max="1" width="12.7109375" customWidth="1"/>
    <col min="2" max="2" width="36.7109375" customWidth="1"/>
    <col min="3" max="3" width="10.7109375" customWidth="1"/>
    <col min="4" max="4" width="18.5703125" customWidth="1"/>
    <col min="5" max="5" width="46.28515625" customWidth="1"/>
  </cols>
  <sheetData>
    <row r="1" spans="1:5" ht="36" customHeight="1" x14ac:dyDescent="0.25">
      <c r="A1" s="45" t="s">
        <v>544</v>
      </c>
      <c r="B1" s="45" t="s">
        <v>566</v>
      </c>
      <c r="C1" s="45" t="s">
        <v>558</v>
      </c>
      <c r="D1" s="46" t="s">
        <v>557</v>
      </c>
      <c r="E1" s="66" t="s">
        <v>516</v>
      </c>
    </row>
  </sheetData>
  <phoneticPr fontId="42" type="noConversion"/>
  <pageMargins left="0.75" right="0.75" top="1" bottom="1" header="0.5" footer="0.5"/>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tabColor indexed="13"/>
  </sheetPr>
  <dimension ref="A1:D1"/>
  <sheetViews>
    <sheetView workbookViewId="0">
      <selection activeCell="F29" sqref="F29"/>
    </sheetView>
  </sheetViews>
  <sheetFormatPr defaultColWidth="9.140625" defaultRowHeight="12.75" x14ac:dyDescent="0.2"/>
  <cols>
    <col min="1" max="1" width="12.7109375" style="14" customWidth="1"/>
    <col min="2" max="2" width="36.7109375" style="13" customWidth="1"/>
    <col min="3" max="3" width="10.7109375" style="15" customWidth="1"/>
    <col min="4" max="4" width="18.5703125" style="16" customWidth="1"/>
    <col min="5" max="16384" width="9.140625" style="13"/>
  </cols>
  <sheetData>
    <row r="1" spans="1:4" ht="36" customHeight="1" x14ac:dyDescent="0.2">
      <c r="A1" s="63" t="s">
        <v>567</v>
      </c>
      <c r="B1" s="45" t="s">
        <v>566</v>
      </c>
      <c r="C1" s="45" t="s">
        <v>558</v>
      </c>
      <c r="D1" s="64" t="s">
        <v>557</v>
      </c>
    </row>
  </sheetData>
  <phoneticPr fontId="42" type="noConversion"/>
  <pageMargins left="0.75" right="0.75" top="1" bottom="1" header="0.5" footer="0.5"/>
  <pageSetup orientation="portrait" horizontalDpi="4294967293" verticalDpi="36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enableFormatConditionsCalculation="0">
    <tabColor indexed="43"/>
  </sheetPr>
  <dimension ref="A1:E1"/>
  <sheetViews>
    <sheetView workbookViewId="0">
      <selection activeCell="D22" sqref="D22"/>
    </sheetView>
  </sheetViews>
  <sheetFormatPr defaultRowHeight="12.75" x14ac:dyDescent="0.2"/>
  <cols>
    <col min="1" max="1" width="12.7109375" customWidth="1"/>
    <col min="2" max="2" width="36.7109375" customWidth="1"/>
    <col min="3" max="3" width="10.7109375" customWidth="1"/>
    <col min="4" max="4" width="18.7109375" customWidth="1"/>
    <col min="5" max="5" width="46.28515625" customWidth="1"/>
  </cols>
  <sheetData>
    <row r="1" spans="1:5" ht="36" customHeight="1" x14ac:dyDescent="0.25">
      <c r="A1" s="45" t="s">
        <v>544</v>
      </c>
      <c r="B1" s="46" t="s">
        <v>566</v>
      </c>
      <c r="C1" s="45" t="s">
        <v>558</v>
      </c>
      <c r="D1" s="46" t="s">
        <v>557</v>
      </c>
      <c r="E1" s="66" t="s">
        <v>517</v>
      </c>
    </row>
  </sheetData>
  <phoneticPr fontId="42" type="noConversion"/>
  <pageMargins left="0.75" right="0.75" top="1" bottom="1" header="0.5" footer="0.5"/>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E1"/>
  <sheetViews>
    <sheetView workbookViewId="0">
      <selection activeCell="D7" sqref="D6:D7"/>
    </sheetView>
  </sheetViews>
  <sheetFormatPr defaultRowHeight="12.75" x14ac:dyDescent="0.2"/>
  <cols>
    <col min="1" max="1" width="12.7109375" customWidth="1"/>
    <col min="2" max="2" width="36.7109375" customWidth="1"/>
    <col min="3" max="3" width="10.7109375" customWidth="1"/>
    <col min="4" max="4" width="18.7109375" customWidth="1"/>
    <col min="5" max="5" width="46.28515625" customWidth="1"/>
  </cols>
  <sheetData>
    <row r="1" spans="1:5" ht="36" customHeight="1" x14ac:dyDescent="0.25">
      <c r="A1" s="45" t="s">
        <v>544</v>
      </c>
      <c r="B1" s="46" t="s">
        <v>566</v>
      </c>
      <c r="C1" s="45" t="s">
        <v>558</v>
      </c>
      <c r="D1" s="46" t="s">
        <v>557</v>
      </c>
      <c r="E1" s="66" t="s">
        <v>516</v>
      </c>
    </row>
  </sheetData>
  <phoneticPr fontId="42" type="noConversion"/>
  <pageMargins left="0.75" right="0.75" top="1" bottom="1" header="0.5" footer="0.5"/>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E1"/>
  <sheetViews>
    <sheetView workbookViewId="0">
      <selection activeCell="E10" sqref="E10"/>
    </sheetView>
  </sheetViews>
  <sheetFormatPr defaultRowHeight="12.75" x14ac:dyDescent="0.2"/>
  <cols>
    <col min="1" max="1" width="12.7109375" customWidth="1"/>
    <col min="2" max="2" width="36.7109375" customWidth="1"/>
    <col min="3" max="3" width="10.7109375" customWidth="1"/>
    <col min="4" max="4" width="18.7109375" customWidth="1"/>
    <col min="5" max="5" width="46.28515625" customWidth="1"/>
  </cols>
  <sheetData>
    <row r="1" spans="1:5" ht="36" customHeight="1" x14ac:dyDescent="0.25">
      <c r="A1" s="45" t="s">
        <v>544</v>
      </c>
      <c r="B1" s="46" t="s">
        <v>566</v>
      </c>
      <c r="C1" s="45" t="s">
        <v>558</v>
      </c>
      <c r="D1" s="46" t="s">
        <v>557</v>
      </c>
      <c r="E1" s="66" t="s">
        <v>515</v>
      </c>
    </row>
  </sheetData>
  <phoneticPr fontId="42" type="noConversion"/>
  <pageMargins left="0.75" right="0.75" top="1" bottom="1" header="0.5" footer="0.5"/>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E1"/>
  <sheetViews>
    <sheetView workbookViewId="0">
      <selection activeCell="E13" sqref="E13"/>
    </sheetView>
  </sheetViews>
  <sheetFormatPr defaultRowHeight="12.75" x14ac:dyDescent="0.2"/>
  <cols>
    <col min="1" max="1" width="12.7109375" customWidth="1"/>
    <col min="2" max="2" width="36.7109375" style="9" customWidth="1"/>
    <col min="3" max="3" width="10.7109375" customWidth="1"/>
    <col min="4" max="4" width="18.7109375" customWidth="1"/>
    <col min="5" max="5" width="46.28515625" customWidth="1"/>
  </cols>
  <sheetData>
    <row r="1" spans="1:5" ht="36" customHeight="1" x14ac:dyDescent="0.25">
      <c r="A1" s="45" t="s">
        <v>544</v>
      </c>
      <c r="B1" s="46" t="s">
        <v>566</v>
      </c>
      <c r="C1" s="45" t="s">
        <v>558</v>
      </c>
      <c r="D1" s="46" t="s">
        <v>557</v>
      </c>
      <c r="E1" s="66" t="s">
        <v>514</v>
      </c>
    </row>
  </sheetData>
  <phoneticPr fontId="42" type="noConversion"/>
  <pageMargins left="0.75" right="0.75" top="1" bottom="1" header="0.5" footer="0.5"/>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E1"/>
  <sheetViews>
    <sheetView workbookViewId="0">
      <selection activeCell="B8" sqref="B8"/>
    </sheetView>
  </sheetViews>
  <sheetFormatPr defaultRowHeight="12.75" x14ac:dyDescent="0.2"/>
  <cols>
    <col min="1" max="1" width="12.7109375" customWidth="1"/>
    <col min="2" max="2" width="36.7109375" customWidth="1"/>
    <col min="3" max="3" width="10.7109375" customWidth="1"/>
    <col min="4" max="4" width="18.7109375" customWidth="1"/>
    <col min="5" max="5" width="46.28515625" customWidth="1"/>
  </cols>
  <sheetData>
    <row r="1" spans="1:5" ht="36" customHeight="1" x14ac:dyDescent="0.25">
      <c r="A1" s="45" t="s">
        <v>544</v>
      </c>
      <c r="B1" s="46" t="s">
        <v>566</v>
      </c>
      <c r="C1" s="45" t="s">
        <v>558</v>
      </c>
      <c r="D1" s="46" t="s">
        <v>557</v>
      </c>
      <c r="E1" s="66" t="s">
        <v>513</v>
      </c>
    </row>
  </sheetData>
  <phoneticPr fontId="42" type="noConversion"/>
  <pageMargins left="0.75" right="0.75" top="1" bottom="1" header="0.5" footer="0.5"/>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enableFormatConditionsCalculation="0">
    <tabColor indexed="45"/>
  </sheetPr>
  <dimension ref="A1:E1"/>
  <sheetViews>
    <sheetView workbookViewId="0">
      <selection activeCell="E24" sqref="E24"/>
    </sheetView>
  </sheetViews>
  <sheetFormatPr defaultRowHeight="12.75" x14ac:dyDescent="0.2"/>
  <cols>
    <col min="1" max="1" width="12.7109375" customWidth="1"/>
    <col min="2" max="2" width="36.7109375" customWidth="1"/>
    <col min="3" max="3" width="10.7109375" customWidth="1"/>
    <col min="4" max="4" width="18.7109375" customWidth="1"/>
    <col min="5" max="5" width="46.28515625" customWidth="1"/>
  </cols>
  <sheetData>
    <row r="1" spans="1:5" ht="36" x14ac:dyDescent="0.25">
      <c r="A1" s="45" t="s">
        <v>544</v>
      </c>
      <c r="B1" s="46" t="s">
        <v>566</v>
      </c>
      <c r="C1" s="45" t="s">
        <v>558</v>
      </c>
      <c r="D1" s="46" t="s">
        <v>557</v>
      </c>
      <c r="E1" s="66" t="s">
        <v>512</v>
      </c>
    </row>
  </sheetData>
  <phoneticPr fontId="42" type="noConversion"/>
  <pageMargins left="0.75" right="0.75" top="1" bottom="1" header="0.5" footer="0.5"/>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enableFormatConditionsCalculation="0">
    <tabColor indexed="47"/>
  </sheetPr>
  <dimension ref="A1:E1"/>
  <sheetViews>
    <sheetView workbookViewId="0">
      <selection activeCell="E24" sqref="E24"/>
    </sheetView>
  </sheetViews>
  <sheetFormatPr defaultRowHeight="12.75" x14ac:dyDescent="0.2"/>
  <cols>
    <col min="1" max="1" width="12.7109375" customWidth="1"/>
    <col min="2" max="2" width="36.7109375" customWidth="1"/>
    <col min="3" max="3" width="10.7109375" customWidth="1"/>
    <col min="4" max="4" width="18.7109375" customWidth="1"/>
    <col min="5" max="5" width="46.28515625" customWidth="1"/>
  </cols>
  <sheetData>
    <row r="1" spans="1:5" ht="36" x14ac:dyDescent="0.25">
      <c r="A1" s="45" t="s">
        <v>544</v>
      </c>
      <c r="B1" s="46" t="s">
        <v>566</v>
      </c>
      <c r="C1" s="45" t="s">
        <v>558</v>
      </c>
      <c r="D1" s="46" t="s">
        <v>557</v>
      </c>
      <c r="E1" s="66" t="s">
        <v>511</v>
      </c>
    </row>
  </sheetData>
  <phoneticPr fontId="42" type="noConversion"/>
  <pageMargins left="0.75" right="0.75" top="1" bottom="1" header="0.5" footer="0.5"/>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enableFormatConditionsCalculation="0">
    <tabColor indexed="42"/>
  </sheetPr>
  <dimension ref="A1:E1"/>
  <sheetViews>
    <sheetView workbookViewId="0">
      <selection activeCell="D14" sqref="D14"/>
    </sheetView>
  </sheetViews>
  <sheetFormatPr defaultRowHeight="12.75" x14ac:dyDescent="0.2"/>
  <cols>
    <col min="1" max="1" width="12.7109375" customWidth="1"/>
    <col min="2" max="2" width="36.7109375" customWidth="1"/>
    <col min="3" max="3" width="10.7109375" customWidth="1"/>
    <col min="4" max="4" width="18.7109375" customWidth="1"/>
    <col min="5" max="5" width="46.28515625" customWidth="1"/>
  </cols>
  <sheetData>
    <row r="1" spans="1:5" ht="36" x14ac:dyDescent="0.25">
      <c r="A1" s="45" t="s">
        <v>544</v>
      </c>
      <c r="B1" s="46" t="s">
        <v>566</v>
      </c>
      <c r="C1" s="45" t="s">
        <v>558</v>
      </c>
      <c r="D1" s="46" t="s">
        <v>557</v>
      </c>
      <c r="E1" s="66" t="s">
        <v>510</v>
      </c>
    </row>
  </sheetData>
  <phoneticPr fontId="42" type="noConversion"/>
  <pageMargins left="0.75" right="0.75" top="1" bottom="1" header="0.5" footer="0.5"/>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enableFormatConditionsCalculation="0">
    <tabColor indexed="41"/>
  </sheetPr>
  <dimension ref="A1:E1"/>
  <sheetViews>
    <sheetView workbookViewId="0">
      <selection activeCell="D10" sqref="D10"/>
    </sheetView>
  </sheetViews>
  <sheetFormatPr defaultRowHeight="12.75" x14ac:dyDescent="0.2"/>
  <cols>
    <col min="1" max="1" width="12.7109375" customWidth="1"/>
    <col min="2" max="2" width="36.7109375" style="9" customWidth="1"/>
    <col min="3" max="3" width="10.7109375" customWidth="1"/>
    <col min="4" max="4" width="18.7109375" customWidth="1"/>
    <col min="5" max="5" width="46.28515625" customWidth="1"/>
  </cols>
  <sheetData>
    <row r="1" spans="1:5" ht="36" x14ac:dyDescent="0.25">
      <c r="A1" s="45" t="s">
        <v>544</v>
      </c>
      <c r="B1" s="46" t="s">
        <v>566</v>
      </c>
      <c r="C1" s="45" t="s">
        <v>558</v>
      </c>
      <c r="D1" s="46" t="s">
        <v>557</v>
      </c>
      <c r="E1" s="66" t="s">
        <v>509</v>
      </c>
    </row>
  </sheetData>
  <phoneticPr fontId="42" type="noConversion"/>
  <pageMargins left="0.75" right="0.75" top="1" bottom="1" header="0.5" footer="0.5"/>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enableFormatConditionsCalculation="0">
    <tabColor indexed="47"/>
  </sheetPr>
  <dimension ref="A1:E1"/>
  <sheetViews>
    <sheetView workbookViewId="0">
      <selection activeCell="B9" sqref="B9"/>
    </sheetView>
  </sheetViews>
  <sheetFormatPr defaultRowHeight="12.75" x14ac:dyDescent="0.2"/>
  <cols>
    <col min="1" max="1" width="12.7109375" customWidth="1"/>
    <col min="2" max="2" width="36.7109375" style="9" customWidth="1"/>
    <col min="3" max="3" width="10.7109375" customWidth="1"/>
    <col min="4" max="4" width="18.7109375" customWidth="1"/>
    <col min="5" max="5" width="46.28515625" customWidth="1"/>
  </cols>
  <sheetData>
    <row r="1" spans="1:5" ht="36" x14ac:dyDescent="0.25">
      <c r="A1" s="45" t="s">
        <v>544</v>
      </c>
      <c r="B1" s="46" t="s">
        <v>566</v>
      </c>
      <c r="C1" s="45" t="s">
        <v>558</v>
      </c>
      <c r="D1" s="46" t="s">
        <v>557</v>
      </c>
      <c r="E1" s="66" t="s">
        <v>508</v>
      </c>
    </row>
  </sheetData>
  <phoneticPr fontId="42" type="noConversion"/>
  <pageMargins left="0.75" right="0.75" top="1" bottom="1" header="0.5" footer="0.5"/>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enableFormatConditionsCalculation="0">
    <tabColor indexed="46"/>
  </sheetPr>
  <dimension ref="A1:E1"/>
  <sheetViews>
    <sheetView workbookViewId="0">
      <selection activeCell="A2" sqref="A2"/>
    </sheetView>
  </sheetViews>
  <sheetFormatPr defaultRowHeight="12.75" x14ac:dyDescent="0.2"/>
  <cols>
    <col min="1" max="1" width="12.7109375" customWidth="1"/>
    <col min="2" max="2" width="36.7109375" style="9" customWidth="1"/>
    <col min="3" max="3" width="10.7109375" customWidth="1"/>
    <col min="4" max="4" width="18.7109375" customWidth="1"/>
    <col min="5" max="5" width="46.28515625" customWidth="1"/>
  </cols>
  <sheetData>
    <row r="1" spans="1:5" ht="36" x14ac:dyDescent="0.25">
      <c r="A1" s="45" t="s">
        <v>544</v>
      </c>
      <c r="B1" s="46" t="s">
        <v>566</v>
      </c>
      <c r="C1" s="45" t="s">
        <v>558</v>
      </c>
      <c r="D1" s="46" t="s">
        <v>557</v>
      </c>
      <c r="E1" s="66" t="s">
        <v>507</v>
      </c>
    </row>
  </sheetData>
  <phoneticPr fontId="42" type="noConversion"/>
  <pageMargins left="0.75" right="0.75" top="1" bottom="1" header="0.5" footer="0.5"/>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enableFormatConditionsCalculation="0">
    <tabColor indexed="51"/>
  </sheetPr>
  <dimension ref="A1:E1"/>
  <sheetViews>
    <sheetView workbookViewId="0">
      <selection activeCell="B23" sqref="B23"/>
    </sheetView>
  </sheetViews>
  <sheetFormatPr defaultRowHeight="12.75" x14ac:dyDescent="0.2"/>
  <cols>
    <col min="1" max="1" width="12.7109375" customWidth="1"/>
    <col min="2" max="2" width="36.7109375" style="9" customWidth="1"/>
    <col min="3" max="3" width="10.7109375" customWidth="1"/>
    <col min="4" max="4" width="18.7109375" customWidth="1"/>
    <col min="5" max="5" width="46.28515625" customWidth="1"/>
  </cols>
  <sheetData>
    <row r="1" spans="1:5" ht="36" x14ac:dyDescent="0.25">
      <c r="A1" s="45" t="s">
        <v>544</v>
      </c>
      <c r="B1" s="46" t="s">
        <v>566</v>
      </c>
      <c r="C1" s="45" t="s">
        <v>558</v>
      </c>
      <c r="D1" s="46" t="s">
        <v>557</v>
      </c>
      <c r="E1" s="66" t="s">
        <v>506</v>
      </c>
    </row>
  </sheetData>
  <phoneticPr fontId="42" type="noConversion"/>
  <pageMargins left="0.75" right="0.75" top="1" bottom="1" header="0.5" footer="0.5"/>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enableFormatConditionsCalculation="0">
    <tabColor indexed="48"/>
  </sheetPr>
  <dimension ref="A1:H11"/>
  <sheetViews>
    <sheetView workbookViewId="0">
      <selection activeCell="F24" sqref="F24"/>
    </sheetView>
  </sheetViews>
  <sheetFormatPr defaultColWidth="9.140625" defaultRowHeight="12.75" x14ac:dyDescent="0.2"/>
  <cols>
    <col min="1" max="1" width="17.7109375" style="20" customWidth="1"/>
    <col min="2" max="2" width="32.7109375" style="18" customWidth="1"/>
    <col min="3" max="3" width="8.7109375" style="19" customWidth="1"/>
    <col min="4" max="4" width="7.7109375" style="19" customWidth="1"/>
    <col min="5" max="5" width="11.7109375" style="119" customWidth="1"/>
    <col min="6" max="6" width="13.28515625" style="119" customWidth="1"/>
    <col min="7" max="7" width="13.7109375" style="119" customWidth="1"/>
    <col min="8" max="16" width="17.7109375" style="20" customWidth="1"/>
    <col min="17" max="17" width="19.5703125" style="20" customWidth="1"/>
    <col min="18" max="18" width="18.28515625" style="20" customWidth="1"/>
    <col min="19" max="19" width="17.28515625" style="20" customWidth="1"/>
    <col min="20" max="20" width="19.28515625" style="20" customWidth="1"/>
    <col min="21" max="21" width="19" style="20" customWidth="1"/>
    <col min="22" max="22" width="17.42578125" style="20" customWidth="1"/>
    <col min="23" max="23" width="16.85546875" style="20" customWidth="1"/>
    <col min="24" max="24" width="16.140625" style="20" customWidth="1"/>
    <col min="25" max="16384" width="9.140625" style="20"/>
  </cols>
  <sheetData>
    <row r="1" spans="1:8" ht="15.75" x14ac:dyDescent="0.2">
      <c r="B1" s="81" t="s">
        <v>627</v>
      </c>
    </row>
    <row r="3" spans="1:8" x14ac:dyDescent="0.2">
      <c r="B3" s="20"/>
    </row>
    <row r="4" spans="1:8" x14ac:dyDescent="0.2">
      <c r="B4" s="20"/>
    </row>
    <row r="5" spans="1:8" x14ac:dyDescent="0.2">
      <c r="B5" s="20"/>
    </row>
    <row r="6" spans="1:8" x14ac:dyDescent="0.2">
      <c r="G6" s="82">
        <v>39828</v>
      </c>
    </row>
    <row r="7" spans="1:8" ht="25.5" x14ac:dyDescent="0.2">
      <c r="A7" s="20" t="s">
        <v>548</v>
      </c>
      <c r="B7" s="18" t="s">
        <v>518</v>
      </c>
    </row>
    <row r="8" spans="1:8" ht="25.5" x14ac:dyDescent="0.2">
      <c r="A8" s="20" t="s">
        <v>549</v>
      </c>
      <c r="B8" s="18" t="s">
        <v>541</v>
      </c>
    </row>
    <row r="9" spans="1:8" x14ac:dyDescent="0.2">
      <c r="A9" s="20" t="s">
        <v>550</v>
      </c>
      <c r="B9" s="18" t="s">
        <v>520</v>
      </c>
    </row>
    <row r="10" spans="1:8" ht="13.5" thickBot="1" x14ac:dyDescent="0.25"/>
    <row r="11" spans="1:8" ht="13.5" thickBot="1" x14ac:dyDescent="0.25">
      <c r="A11" s="83" t="s">
        <v>527</v>
      </c>
      <c r="B11" s="85" t="s">
        <v>529</v>
      </c>
      <c r="C11" s="86" t="s">
        <v>530</v>
      </c>
      <c r="D11" s="86" t="s">
        <v>558</v>
      </c>
      <c r="E11" s="120" t="s">
        <v>519</v>
      </c>
      <c r="F11" s="120" t="s">
        <v>531</v>
      </c>
      <c r="G11" s="120" t="s">
        <v>532</v>
      </c>
      <c r="H11" s="83" t="s">
        <v>530</v>
      </c>
    </row>
  </sheetData>
  <phoneticPr fontId="42" type="noConversion"/>
  <pageMargins left="0.52" right="0.5" top="1" bottom="1" header="0.5" footer="0.5"/>
  <pageSetup scale="85" orientation="portrait" horizontalDpi="200" verticalDpi="200" r:id="rId1"/>
  <headerFooter alignWithMargins="0"/>
</worksheet>
</file>

<file path=customUI/_rels/customUI14.xml.rels><?xml version="1.0" encoding="UTF-8" standalone="yes"?>
<Relationships xmlns="http://schemas.openxmlformats.org/package/2006/relationships"><Relationship Id="Escalar" Type="http://schemas.openxmlformats.org/officeDocument/2006/relationships/image" Target="images/Escalar.ico"/><Relationship Id="Principal" Type="http://schemas.openxmlformats.org/officeDocument/2006/relationships/image" Target="images/Principal.ico"/><Relationship Id="Poligon" Type="http://schemas.openxmlformats.org/officeDocument/2006/relationships/image" Target="images/Poligon.ico"/><Relationship Id="ObradeMano" Type="http://schemas.openxmlformats.org/officeDocument/2006/relationships/image" Target="images/ObradeMano.ico"/><Relationship Id="Partidas" Type="http://schemas.openxmlformats.org/officeDocument/2006/relationships/image" Target="images/Partidas.ico"/><Relationship Id="Man" Type="http://schemas.openxmlformats.org/officeDocument/2006/relationships/image" Target="images/Man.ico"/><Relationship Id="Maquinaria" Type="http://schemas.openxmlformats.org/officeDocument/2006/relationships/image" Target="images/Maquinaria.ico"/><Relationship Id="Copiando" Type="http://schemas.openxmlformats.org/officeDocument/2006/relationships/image" Target="images/Copiando.ico"/><Relationship Id="Print3" Type="http://schemas.openxmlformats.org/officeDocument/2006/relationships/image" Target="images/Print3.ico"/><Relationship Id="Draga" Type="http://schemas.openxmlformats.org/officeDocument/2006/relationships/image" Target="images/Draga.ico"/><Relationship Id="DalayMuro" Type="http://schemas.openxmlformats.org/officeDocument/2006/relationships/image" Target="images/DalayMuro.ico"/><Relationship Id="Building" Type="http://schemas.openxmlformats.org/officeDocument/2006/relationships/image" Target="images/Building.ico"/><Relationship Id="Presupuesto" Type="http://schemas.openxmlformats.org/officeDocument/2006/relationships/image" Target="images/Presupuesto.ico"/><Relationship Id="Zapata" Type="http://schemas.openxmlformats.org/officeDocument/2006/relationships/image" Target="images/Zapata.ico"/><Relationship Id="Estima" Type="http://schemas.openxmlformats.org/officeDocument/2006/relationships/image" Target="images/Estima.ico"/><Relationship Id="Basicos" Type="http://schemas.openxmlformats.org/officeDocument/2006/relationships/image" Target="images/Basicos.ico"/><Relationship Id="Information" Type="http://schemas.openxmlformats.org/officeDocument/2006/relationships/image" Target="images/Information.ico"/></Relationships>
</file>

<file path=customUI/customUI14.xml><?xml version="1.0" encoding="utf-8"?>
<customUI xmlns="http://schemas.microsoft.com/office/2009/07/customui">
  <ribbon startFromScratch="false">
    <tabs>
      <tab id="Matrices" label="PUnitarios">
        <!--Home-->
        <group id="G00" label="Home">
          <button id="button00" label="Inicio" image="Principal" size="large" screentip="Informacion" supertip="Informacion general y Fac Sal .... hasta su presupuesto" onAction="UHome"/>
        </group>
        <group id="G01" label="Informacion">
          <button id="button" image="Poligon" label="Information" size="large"/>
          <!--menu id="menu"-->
          <!--button id="button1" label="Informacion" image="Draga" onAction="Uinforma"/-->
          <!--button id="button2" label="Indirecto" image="Man" onAction="UFact"/-->
          <!--button id="button3" label="Identificacion" image="Partidas" onAction="Uident"/-->
          <!--/menu-->
          <!--/Button-->
        </group>
        <!--Informacion-->
        <group id="G02" label=" Factores y Costos Basicos " insertBeforeMso="GroupClipboard">
          <splitButton idMso="Principal" size="large"/>
          <button id="button42" label="Indirecto" image="Information" onAction="UFact"/>
          <button id="button43" label="Identificacion" image="Partidas" onAction="Uident"/>
          <button id="button4" label="Obra de Mano" image="Man" onAction="UOMano"/>
          <button id="button5" label="Materiales" image="Man" onAction="UMateria"/>
          <button id="button6" label="Maquinaria" image="Maquinaria" onAction="UMaqui"/>
          <button id="button7" label="Explotacion" image="Escalar" onAction="UExplota"/>
          <!--button id="button41" label="Informacion" image="Draga" onAction="Uinforma"/-->
        </group>
        <!--Ver Basicos Precios Unitarios y Presupuestos-->
        <group id="G02p" label="Ver Matrices y Presupuesto">
          <button id="button27" label="Basicos" image="Basicos" size="large" screentip="Modifique las cantidades" supertip="Modifique solamente las cantidades correspondientes " onAction="UBasi"/>
          <button id="button28" label="Precios Unitarios" image="DalayMuro" size="large" onAction="UMatrices"/>
          <button id="button38" label="Presupuesto" image="Presupuesto" size="large" onAction="UPresupuesto"/>
        </group>
        <!--/group-->
        <!--Crear Basicos Precios Unitarios y Presupuestos-->
        <group id="G03" label="Crear Matrices y Presupuesto">
          <button id="button8" label="Basicos" image="Basicos" size="large" screentip="Informacion" supertip="antes de hacer fijece bien lo que quiere. para crear los Basocos" onAction="UBasico"/>
          <button id="button9" label="Matrices" image="Zapata" size="large" onAction="UMatriz"/>
          <button id="button10" label="Presupuestos" image="Presupuesto" size="large" onAction="UPresu"/>
        </group>
        <!--Explociones...ya funciona.........           -->
        <group id="G011p" label="Explociones">
          <splitButton id="splitButton" size="large">
            <button id="button11a7" image="Estima" label="Explociones"/>
            <menu id="menus">
              <button id="button164" label="O de Mano" image="Man" onAction="UExptotal"/>
              <button id="button26" label="Material" image="Partidas" onAction="UExptotal"/>
              <button id="button36" label="Maquinaria" image="Maquinaria" onAction="UExptotal"/>
            </menu>
          </splitButton>
        </group>
        <!--Esclaciones...ya funciona.........           -->
        <group id="G00211p" label="Escalaciones">
          <splitButton id="spButton" size="large">
            <button id="button117" image="Building" label="Insumos"/>
            <menu id="menu3">
              <button id="button135" label="O de Mano" image="Man" onAction="UEscMano"/>
              <button id="button235" label="Material" image="Partidas" onAction="UEscMat"/>
              <button id="button335" label="Maquinaria" image="Maquinaria" onAction="UEscMaq"/>
            </menu>
          </splitButton>
        </group>
        <!--Respaldo de Matrices y Presupuesto"-->
        <group id="G00p" label="Respaldo">
          <splitButton id="spxButton" size="large">
            <button id="button1s7" image="Copiando" label="Matrices"/>
            <menu id="menux">
              <button id="button1s5" label="Basicos" image="Man" onAction="UCopBasico"/>
              <button id="button2s5" label="Matrices" image="Partidas" onAction="UCopMatriz"/>
              <button id="button3s5" label="Presupuesto" image="Maquinaria" onAction="UCopPresu"/>
            </menu>
          </splitButton>
        </group>
        <!--Imprecion de Matrices"-->
        <group id="G05" label="Impresion">
          <splitButton id="spxaButton" size="large">
            <button id="button1s7p" image="Print3" label="Matrices"/>
            <menu id="menuxa">
              <button id="button1s5p" label="P Basico" image="Man" onAction="UPriBasico"/>
              <button id="button2s5p" label="P Unitarios" image="Partidas" onAction="UPriMatriz"/>
              <button id="button3s5p" label="Presupuesto" image="Maquinaria" onAction="UPriPresu"/>
            </menu>
          </splitButton>
        </group>
        <!--Home> 
<group id="G09" label="Partidas">
          <comboBox id="Combina" label="Partidas" onChange="EliminaPartida">
<item id="UINS1" label="Uins1" />
<item id="UINS2" label="Uins2"/>
<item id="UINS3" label="Uins3"/>
<item id="UINS4" label="Uins4"/>
<item id="UINS7" label="Uins7"/>
</comboBox>
 </group -->
        <!--Eliminar Basicos y demas-->
        <group id="G015" label=" Eliminar Basicos, P Unitarios" insertBeforeMso="GroupClipboard">
          <splitButton idMso="TableOfContentsGallery" size="large"/>
          <button id="button1151" label="Basicos" image="Basicos" onAction="UEliBA"/>
          <button id="button143" label="P Unitarios" image="Zapata" onAction="UEliPU"/>
          <button id="button14p" label="Presupuesto" image="Presupuesto" onAction="UEliPre"/>
          <button id="button16p" label="Catalogo Partidas" image="Partidas" onAction="UEliCPa"/>
          <button id="button1p7" label="Catalogo Basicos" image="Escalar" onAction="UEliCBa"/>
          <button id="button41c" label="Explosiones.." image="Draga" onAction="UEliExp"/>
        </group>
        <group id="G11" label="Partidas" image="Partidas">
          <dropDown id="Partidas" image="Partidas" label="Desea Insertar un concepto en su presupuesto, Seleccione una Partida:" onAction="InsertMonth">
            <item id="M1" label="Insp General"/>
            <item id="M2" label="Excavaciones"/>
            <item id="M3" label="Acarreos"/>
            <item id="M4" label="Concretos"/>
            <item id="M5" label="Aceros"/>
            <item id="M6" label="Cimbras"/>
            <item id="M7" label="Muros"/>
            <item id="M8" label="Cimentacion"/>
            <item id="M9" label="Estructuras de Concreto"/>
            <item id="M10" label="Estructuras  Metalicas"/>
            <item id="M11" label="Estructuras de Madera"/>
            <item id="M12" label="Estructuras Prefabricadas"/>
            <item id="M13" label="Inst. Sanitaria"/>
            <item id="M14" label="Inst. Electrica"/>
            <item id="M15" label="Inst. Hidraulica"/>
            <item id="M16" label="Inst. Alcantarillado"/>
            <item id="M17" label="Aire Acondicionado"/>
            <item id="M18" label="Inst. Telefonica"/>
            <item id="M19" label="Inst. de Sonido"/>
            <item id="M20" label="Inst. Especiales"/>
            <item id="M21" label="Equipo Mecanico"/>
            <item id="M22" label="Plafones y Lambrines"/>
            <item id="M23" label="Carpinteria"/>
            <item id="M24" label="Yeso"/>
            <item id="M25" label="Alfombras"/>
            <item id="M26" label="Tapiceria"/>
            <item id="M27" label="Muebles de Madera"/>
            <item id="M28" label="Urbanizacion"/>
            <item id="M29" label="Area Exterior"/>
            <item id="M30" label="Alumbrado Exterior"/>
            <item id="M31" label="Jardineria"/>
          </dropDown>
        </group>
        <!--Home-->
        <group id="G08" label="Home">
          <button id="button24" label="Home" image="Poligon" size="large" screentip="Informacion" supertip="Informacion general y caracteristicas de su presupuesto" onAction="UHome"/>
        </group>
      </tab>
    </tabs>
  </ribbon>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50</vt:i4>
      </vt:variant>
      <vt:variant>
        <vt:lpstr>Named Ranges</vt:lpstr>
      </vt:variant>
      <vt:variant>
        <vt:i4>11</vt:i4>
      </vt:variant>
    </vt:vector>
  </HeadingPairs>
  <TitlesOfParts>
    <vt:vector size="61" baseType="lpstr">
      <vt:lpstr>Home</vt:lpstr>
      <vt:lpstr>Informacion</vt:lpstr>
      <vt:lpstr>FacInd</vt:lpstr>
      <vt:lpstr>Ident</vt:lpstr>
      <vt:lpstr>OdeMano</vt:lpstr>
      <vt:lpstr>Material</vt:lpstr>
      <vt:lpstr>Maquinaria</vt:lpstr>
      <vt:lpstr>CBasicos</vt:lpstr>
      <vt:lpstr>Basico</vt:lpstr>
      <vt:lpstr>ExpMaq</vt:lpstr>
      <vt:lpstr>ExpMat</vt:lpstr>
      <vt:lpstr>ExpMano</vt:lpstr>
      <vt:lpstr>Explota</vt:lpstr>
      <vt:lpstr>Matriz</vt:lpstr>
      <vt:lpstr>Presupuesto</vt:lpstr>
      <vt:lpstr>InspeccionGeneral</vt:lpstr>
      <vt:lpstr>Preliminares</vt:lpstr>
      <vt:lpstr>Excavaciones</vt:lpstr>
      <vt:lpstr>Acarreos</vt:lpstr>
      <vt:lpstr>Concretos</vt:lpstr>
      <vt:lpstr>Aceros</vt:lpstr>
      <vt:lpstr>Cimbras</vt:lpstr>
      <vt:lpstr>Muros</vt:lpstr>
      <vt:lpstr>Cimentacion</vt:lpstr>
      <vt:lpstr>EstructdeConcreto</vt:lpstr>
      <vt:lpstr>EstructMetalica</vt:lpstr>
      <vt:lpstr>EstructMadera</vt:lpstr>
      <vt:lpstr>EstructPrefabricadas</vt:lpstr>
      <vt:lpstr>InstSanitaria</vt:lpstr>
      <vt:lpstr>InstHidraulica</vt:lpstr>
      <vt:lpstr>InstElectrica</vt:lpstr>
      <vt:lpstr>InstAlcantarillado</vt:lpstr>
      <vt:lpstr>AireAcondicionado</vt:lpstr>
      <vt:lpstr>InstTelefonica</vt:lpstr>
      <vt:lpstr>InstSonido</vt:lpstr>
      <vt:lpstr>InstEspeciales</vt:lpstr>
      <vt:lpstr>EquipoMecanico</vt:lpstr>
      <vt:lpstr>PlafonesLambrines</vt:lpstr>
      <vt:lpstr>Carpinteria</vt:lpstr>
      <vt:lpstr>AcabadosGenerales</vt:lpstr>
      <vt:lpstr>Pintura</vt:lpstr>
      <vt:lpstr>Yeso</vt:lpstr>
      <vt:lpstr>Alfombras</vt:lpstr>
      <vt:lpstr>Tapiceria</vt:lpstr>
      <vt:lpstr>MueblesMadera</vt:lpstr>
      <vt:lpstr>Urbanizacion</vt:lpstr>
      <vt:lpstr>AreaExterior</vt:lpstr>
      <vt:lpstr>AlumbradoExterior</vt:lpstr>
      <vt:lpstr>Jardineria</vt:lpstr>
      <vt:lpstr>Estimaciones</vt:lpstr>
      <vt:lpstr>_PRE138</vt:lpstr>
      <vt:lpstr>_PRE180</vt:lpstr>
      <vt:lpstr>_PRE223</vt:lpstr>
      <vt:lpstr>_PRE259</vt:lpstr>
      <vt:lpstr>_PRE300</vt:lpstr>
      <vt:lpstr>_PRE32</vt:lpstr>
      <vt:lpstr>_PRE344</vt:lpstr>
      <vt:lpstr>_PRE61</vt:lpstr>
      <vt:lpstr>_PRE95</vt:lpstr>
      <vt:lpstr>CD</vt:lpstr>
      <vt:lpstr>Explota!Print_Titles</vt:lpstr>
    </vt:vector>
  </TitlesOfParts>
  <Company>CPR International,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Precios Unitarios para Excel</dc:title>
  <dc:subject>Analisis de Precios Unitarios</dc:subject>
  <dc:creator>Alberto Guzman P Eng.</dc:creator>
  <cp:keywords>Matrices de Precios Unitarios</cp:keywords>
  <dc:description>Este software Demo es libre para ser distribuido para adquirir la version completa, contacte albertoguz@rogers.com</dc:description>
  <cp:lastModifiedBy> </cp:lastModifiedBy>
  <cp:lastPrinted>2013-03-28T00:18:14Z</cp:lastPrinted>
  <dcterms:created xsi:type="dcterms:W3CDTF">2002-02-28T01:26:50Z</dcterms:created>
  <dcterms:modified xsi:type="dcterms:W3CDTF">2013-03-30T21:02:23Z</dcterms:modified>
  <cp:category>Construction Software</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recios Unitarios">
    <vt:lpwstr>PU</vt:lpwstr>
  </property>
  <property fmtid="{D5CDD505-2E9C-101B-9397-08002B2CF9AE}" pid="3" name="Reference">
    <vt:i4>1</vt:i4>
  </property>
</Properties>
</file>

<file path=userCustomization/customUI.xml><?xml version="1.0" encoding="utf-8"?>
<mso:customUI xmlns:doc="http://schemas.microsoft.com/office/2006/01/customui/currentDocument" xmlns:mso="http://schemas.microsoft.com/office/2006/01/customui">
  <mso:ribbon>
    <mso:qat>
      <mso:documentControls>
        <mso:button idQ="doc:C:_Users_Luis_Dropbox_Dad_s_Files_Mamposteria_Matrices_de_Precios_Unitarios_2010.xlsm_CrearMatriz_1" visible="true" label="CrearMatriz" imageMso="ListMacros" onAction="C:\Users\Luis\Dropbox\Dad's Files\Mamposteria\Matrices de Precios Unitarios 2010.xlsm!CrearMatriz"/>
        <mso:button idQ="doc:C:_Users_Luis_Dropbox_Dad_s_Files_Mamposteria_Matrices_de_Precios_Unitarios_2010.xlsm_Home_1" visible="true" label="Home" imageMso="ListMacros" onAction="C:\Users\Luis\Dropbox\Dad's Files\Mamposteria\Matrices de Precios Unitarios 2010.xlsm!Home"/>
        <mso:button idQ="doc:C:_Users_Luis_Dropbox_Dad_s_Files_Mamposteria_Matrices_de_Precios_Unitarios_2010.xlsm_CrearPresu_1" visible="true" label="CrearPresu" imageMso="ListMacros" onAction="C:\Users\Luis\Dropbox\Dad's Files\Mamposteria\Matrices de Precios Unitarios 2010.xlsm!CrearPresu"/>
      </mso:documentControls>
    </mso:qat>
  </mso:ribbon>
</mso:customUI>
</file>